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drawings/drawing1.xml" ContentType="application/vnd.openxmlformats-officedocument.drawing+xml"/>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showInkAnnotation="0" defaultThemeVersion="124226"/>
  <mc:AlternateContent xmlns:mc="http://schemas.openxmlformats.org/markup-compatibility/2006">
    <mc:Choice Requires="x15">
      <x15ac:absPath xmlns:x15ac="http://schemas.microsoft.com/office/spreadsheetml/2010/11/ac" url="https://capuc-my.sharepoint.com/personal/gillian_weaver_cpuc_ca_gov/Documents/Monthly Reports/"/>
    </mc:Choice>
  </mc:AlternateContent>
  <xr:revisionPtr revIDLastSave="0" documentId="8_{79306322-2203-49E3-B599-BBD713FD88D4}" xr6:coauthVersionLast="45" xr6:coauthVersionMax="45" xr10:uidLastSave="{00000000-0000-0000-0000-000000000000}"/>
  <bookViews>
    <workbookView xWindow="1470" yWindow="1470" windowWidth="18900" windowHeight="11055" tabRatio="761" firstSheet="8" activeTab="15" xr2:uid="{00000000-000D-0000-FFFF-FFFF00000000}"/>
  </bookViews>
  <sheets>
    <sheet name="ESA Table 1" sheetId="2" r:id="rId1"/>
    <sheet name="ESA Table 1A" sheetId="37" r:id="rId2"/>
    <sheet name="ESA Table 2" sheetId="66"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51" r:id="rId12"/>
    <sheet name="CARE Table 1" sheetId="14"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20" r:id="rId21"/>
    <sheet name="CARE Table 10" sheetId="28" r:id="rId22"/>
    <sheet name="CARE Table 11" sheetId="23" r:id="rId23"/>
  </sheets>
  <externalReferences>
    <externalReference r:id="rId24"/>
    <externalReference r:id="rId25"/>
    <externalReference r:id="rId26"/>
    <externalReference r:id="rId27"/>
    <externalReference r:id="rId28"/>
    <externalReference r:id="rId29"/>
  </externalReferences>
  <definedNames>
    <definedName name="__123Graph_A" localSheetId="2" hidden="1">[1]reports!#REF!</definedName>
    <definedName name="__123Graph_A" localSheetId="6"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hidden="1">{#N/A,#N/A,TRUE,"SDGE";#N/A,#N/A,TRUE,"GBU";#N/A,#N/A,TRUE,"TBU";#N/A,#N/A,TRUE,"EDBU";#N/A,#N/A,TRUE,"ExclCC"}</definedName>
    <definedName name="_xlnm.Print_Area" localSheetId="12">'CARE Table 1'!$A$1:$M$36</definedName>
    <definedName name="_xlnm.Print_Area" localSheetId="21">'CARE Table 10'!$A$1:$B$41</definedName>
    <definedName name="_xlnm.Print_Area" localSheetId="22">'CARE Table 11'!$A$1:$G$49</definedName>
    <definedName name="_xlnm.Print_Area" localSheetId="13">'CARE Table 2'!$A$1:$Y$25</definedName>
    <definedName name="_xlnm.Print_Area" localSheetId="14">'CARE Table 3A _3B'!$A$1:$I$46</definedName>
    <definedName name="_xlnm.Print_Area" localSheetId="15">'CARE Table 4'!$A$1:$G$15</definedName>
    <definedName name="_xlnm.Print_Area" localSheetId="16">'CARE Table 5'!$A$1:$J$21</definedName>
    <definedName name="_xlnm.Print_Area" localSheetId="17">'CARE Table 6'!$A$1:$H$24</definedName>
    <definedName name="_xlnm.Print_Area" localSheetId="18">'CARE Table 7'!$A$1:$G$50</definedName>
    <definedName name="_xlnm.Print_Area" localSheetId="19">'CARE Table 8'!$A$1:$I$22</definedName>
    <definedName name="_xlnm.Print_Area" localSheetId="20">'CARE Table 9'!$A$1:$E$13</definedName>
    <definedName name="_xlnm.Print_Area" localSheetId="2">'ESA Table 2'!$A$1:$AF$92</definedName>
    <definedName name="_xlnm.Print_Area" localSheetId="3">'ESA Table 2A'!$A$1:$H$84</definedName>
    <definedName name="_xlnm.Print_Area" localSheetId="4">'ESA Table 2B'!$A$1:$H$86</definedName>
    <definedName name="_xlnm.Print_Area" localSheetId="5">'ESA Table 2B-1'!$A$1:$D$38</definedName>
    <definedName name="_xlnm.Print_Area" localSheetId="6">'ESA Table 3A_3B'!$A$1:$B$47</definedName>
    <definedName name="_xlnm.Print_Area" localSheetId="7">'ESA Table 4A_4B_4C'!$A$1:$G$58</definedName>
    <definedName name="_xlnm.Print_Area" localSheetId="8">'ESA Table 4A-2'!$A$1:$I$21</definedName>
    <definedName name="_xlnm.Print_Area" localSheetId="9">'ESA Table 5A_5B_5C'!$A$1:$Q$71</definedName>
    <definedName name="_xlnm.Print_Area" localSheetId="10">'ESA Table 6'!$A$1:$M$21</definedName>
    <definedName name="_xlnm.Print_Area" localSheetId="11">'ESA Table 7A_7B_7C'!$A$1:$D$19</definedName>
    <definedName name="qqqqqqq" localSheetId="2" hidden="1">{"SourcesUses",#N/A,TRUE,"CFMODEL";"TransOverview",#N/A,TRUE,"CFMODEL"}</definedName>
    <definedName name="qqqqqqq" localSheetId="6"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hidden="1">{"SourcesUses",#N/A,TRUE,"CFMODEL";"TransOverview",#N/A,TRUE,"CFMODEL"}</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48" l="1"/>
  <c r="G19" i="48"/>
  <c r="F19" i="48"/>
  <c r="E19" i="48"/>
  <c r="C78" i="66"/>
  <c r="S77" i="66"/>
  <c r="K77" i="66"/>
  <c r="C77" i="66"/>
  <c r="C76" i="66"/>
  <c r="AA75" i="66"/>
  <c r="S75" i="66"/>
  <c r="K75" i="66"/>
  <c r="C75" i="66"/>
  <c r="C74" i="66"/>
  <c r="C73" i="66"/>
  <c r="C72" i="66"/>
  <c r="C69" i="66"/>
  <c r="AE67" i="66"/>
  <c r="AF60" i="66"/>
  <c r="AD67" i="66"/>
  <c r="W67" i="66"/>
  <c r="X64" i="66"/>
  <c r="V67" i="66"/>
  <c r="O67" i="66"/>
  <c r="P60" i="66"/>
  <c r="N67" i="66"/>
  <c r="AF64" i="66"/>
  <c r="G64" i="66"/>
  <c r="C64" i="66"/>
  <c r="AF63" i="66"/>
  <c r="G63" i="66"/>
  <c r="C63" i="66"/>
  <c r="G60" i="66"/>
  <c r="F60" i="66"/>
  <c r="C60" i="66"/>
  <c r="G57" i="66"/>
  <c r="F57" i="66"/>
  <c r="C57" i="66"/>
  <c r="G56" i="66"/>
  <c r="F56" i="66"/>
  <c r="C56" i="66"/>
  <c r="G55" i="66"/>
  <c r="F55" i="66"/>
  <c r="C55" i="66"/>
  <c r="G52" i="66"/>
  <c r="F52" i="66"/>
  <c r="C52" i="66"/>
  <c r="G51" i="66"/>
  <c r="F51" i="66"/>
  <c r="C51" i="66"/>
  <c r="AF50" i="66"/>
  <c r="G50" i="66"/>
  <c r="F50" i="66"/>
  <c r="C50" i="66"/>
  <c r="AF49" i="66"/>
  <c r="G49" i="66"/>
  <c r="F49" i="66"/>
  <c r="C49" i="66"/>
  <c r="AF48" i="66"/>
  <c r="G48" i="66"/>
  <c r="F48" i="66"/>
  <c r="C48" i="66"/>
  <c r="AF46" i="66"/>
  <c r="G46" i="66"/>
  <c r="F46" i="66"/>
  <c r="C46" i="66"/>
  <c r="AF43" i="66"/>
  <c r="G43" i="66"/>
  <c r="F43" i="66"/>
  <c r="C43" i="66"/>
  <c r="AF42" i="66"/>
  <c r="G42" i="66"/>
  <c r="F42" i="66"/>
  <c r="C42" i="66"/>
  <c r="AF39" i="66"/>
  <c r="G39" i="66"/>
  <c r="F39" i="66"/>
  <c r="C39" i="66"/>
  <c r="AF38" i="66"/>
  <c r="G38" i="66"/>
  <c r="F38" i="66"/>
  <c r="C38" i="66"/>
  <c r="AF37" i="66"/>
  <c r="G37" i="66"/>
  <c r="F37" i="66"/>
  <c r="C37" i="66"/>
  <c r="AF36" i="66"/>
  <c r="G36" i="66"/>
  <c r="F36" i="66"/>
  <c r="C36" i="66"/>
  <c r="AF35" i="66"/>
  <c r="G35" i="66"/>
  <c r="F35" i="66"/>
  <c r="C35" i="66"/>
  <c r="AF34" i="66"/>
  <c r="G34" i="66"/>
  <c r="F34" i="66"/>
  <c r="C34" i="66"/>
  <c r="AF33" i="66"/>
  <c r="G33" i="66"/>
  <c r="F33" i="66"/>
  <c r="C33" i="66"/>
  <c r="AF32" i="66"/>
  <c r="G32" i="66"/>
  <c r="F32" i="66"/>
  <c r="C32" i="66"/>
  <c r="AF31" i="66"/>
  <c r="G31" i="66"/>
  <c r="F31" i="66"/>
  <c r="C31" i="66"/>
  <c r="AF30" i="66"/>
  <c r="G30" i="66"/>
  <c r="F30" i="66"/>
  <c r="C30" i="66"/>
  <c r="AF27" i="66"/>
  <c r="G27" i="66"/>
  <c r="F27" i="66"/>
  <c r="C27" i="66"/>
  <c r="AF26" i="66"/>
  <c r="G26" i="66"/>
  <c r="F26" i="66"/>
  <c r="C26" i="66"/>
  <c r="AF22" i="66"/>
  <c r="G22" i="66"/>
  <c r="F22" i="66"/>
  <c r="C22" i="66"/>
  <c r="AF21" i="66"/>
  <c r="G21" i="66"/>
  <c r="F21" i="66"/>
  <c r="C21" i="66"/>
  <c r="AF20" i="66"/>
  <c r="G20" i="66"/>
  <c r="F20" i="66"/>
  <c r="C20" i="66"/>
  <c r="AF19" i="66"/>
  <c r="G19" i="66"/>
  <c r="F19" i="66"/>
  <c r="C19" i="66"/>
  <c r="AF17" i="66"/>
  <c r="G17" i="66"/>
  <c r="F17" i="66"/>
  <c r="C17" i="66"/>
  <c r="AF16" i="66"/>
  <c r="G16" i="66"/>
  <c r="F16" i="66"/>
  <c r="C16" i="66"/>
  <c r="AF15" i="66"/>
  <c r="G15" i="66"/>
  <c r="F15" i="66"/>
  <c r="C15" i="66"/>
  <c r="AF12" i="66"/>
  <c r="G12" i="66"/>
  <c r="F12" i="66"/>
  <c r="C12" i="66"/>
  <c r="AF11" i="66"/>
  <c r="G11" i="66"/>
  <c r="F11" i="66"/>
  <c r="C11" i="66"/>
  <c r="AF10" i="66"/>
  <c r="G10" i="66"/>
  <c r="F10" i="66"/>
  <c r="C10" i="66"/>
  <c r="AF9" i="66"/>
  <c r="G9" i="66"/>
  <c r="F9" i="66"/>
  <c r="C9" i="66"/>
  <c r="AF51" i="66"/>
  <c r="AF52" i="66"/>
  <c r="AF55" i="66"/>
  <c r="AF56" i="66"/>
  <c r="AF57" i="66"/>
  <c r="X22" i="66"/>
  <c r="X48" i="66"/>
  <c r="X17" i="66"/>
  <c r="X31" i="66"/>
  <c r="X39" i="66"/>
  <c r="X11" i="66"/>
  <c r="X35" i="66"/>
  <c r="X12" i="66"/>
  <c r="X42" i="66"/>
  <c r="X49" i="66"/>
  <c r="X55" i="66"/>
  <c r="X9" i="66"/>
  <c r="X15" i="66"/>
  <c r="X20" i="66"/>
  <c r="X27" i="66"/>
  <c r="X33" i="66"/>
  <c r="X37" i="66"/>
  <c r="X43" i="66"/>
  <c r="X50" i="66"/>
  <c r="X56" i="66"/>
  <c r="X52" i="66"/>
  <c r="X19" i="66"/>
  <c r="X26" i="66"/>
  <c r="X32" i="66"/>
  <c r="X36" i="66"/>
  <c r="X10" i="66"/>
  <c r="X16" i="66"/>
  <c r="X21" i="66"/>
  <c r="X30" i="66"/>
  <c r="X34" i="66"/>
  <c r="X38" i="66"/>
  <c r="X46" i="66"/>
  <c r="X51" i="66"/>
  <c r="X57" i="66"/>
  <c r="X63" i="66"/>
  <c r="P11" i="66"/>
  <c r="P20" i="66"/>
  <c r="P9" i="66"/>
  <c r="P32" i="66"/>
  <c r="P64" i="66"/>
  <c r="P15" i="66"/>
  <c r="P22" i="66"/>
  <c r="P30" i="66"/>
  <c r="P36" i="66"/>
  <c r="P51" i="66"/>
  <c r="P10" i="66"/>
  <c r="P12" i="66"/>
  <c r="P34" i="66"/>
  <c r="P27" i="66"/>
  <c r="P31" i="66"/>
  <c r="P33" i="66"/>
  <c r="P38" i="66"/>
  <c r="P35" i="66"/>
  <c r="P37" i="66"/>
  <c r="P46" i="66"/>
  <c r="P42" i="66"/>
  <c r="P55" i="66"/>
  <c r="X60" i="66"/>
  <c r="P63" i="66"/>
  <c r="P17" i="66"/>
  <c r="P49" i="66"/>
  <c r="P57" i="66"/>
  <c r="G67" i="66"/>
  <c r="H16" i="66"/>
  <c r="F67" i="66"/>
  <c r="P16" i="66"/>
  <c r="P19" i="66"/>
  <c r="P21" i="66"/>
  <c r="P26" i="66"/>
  <c r="P39" i="66"/>
  <c r="P43" i="66"/>
  <c r="P48" i="66"/>
  <c r="P50" i="66"/>
  <c r="P52" i="66"/>
  <c r="P56" i="66"/>
  <c r="H48" i="66"/>
  <c r="H19" i="66"/>
  <c r="H27" i="66"/>
  <c r="H11" i="66"/>
  <c r="H36" i="66"/>
  <c r="H12" i="66"/>
  <c r="H20" i="66"/>
  <c r="H46" i="66"/>
  <c r="H22" i="66"/>
  <c r="H43" i="66"/>
  <c r="H55" i="66"/>
  <c r="H63" i="66"/>
  <c r="H15" i="66"/>
  <c r="H51" i="66"/>
  <c r="H35" i="66"/>
  <c r="H17" i="66"/>
  <c r="H42" i="66"/>
  <c r="H50" i="66"/>
  <c r="H57" i="66"/>
  <c r="H21" i="66"/>
  <c r="H39" i="66"/>
  <c r="H10" i="66"/>
  <c r="H60" i="66"/>
  <c r="H32" i="66"/>
  <c r="H37" i="66"/>
  <c r="H52" i="66"/>
  <c r="H49" i="66"/>
  <c r="H26" i="66"/>
  <c r="H56" i="66"/>
  <c r="H33" i="66"/>
  <c r="H9" i="66"/>
  <c r="H34" i="66"/>
  <c r="H31" i="66"/>
  <c r="H64" i="66"/>
  <c r="H38" i="66"/>
  <c r="H30" i="66"/>
  <c r="G16" i="19"/>
  <c r="G15" i="19"/>
  <c r="B37" i="28"/>
  <c r="B27" i="28"/>
  <c r="B16" i="28"/>
  <c r="B10" i="28"/>
  <c r="F15" i="23"/>
  <c r="D15" i="23"/>
  <c r="W20" i="13"/>
  <c r="Y20" i="13"/>
  <c r="B18" i="12"/>
  <c r="B18" i="17"/>
  <c r="C18" i="19"/>
  <c r="E18" i="19"/>
  <c r="H18" i="19"/>
  <c r="I18" i="19"/>
  <c r="H16" i="19"/>
  <c r="G7" i="17"/>
  <c r="H7" i="17"/>
  <c r="G8" i="17"/>
  <c r="H8" i="17"/>
  <c r="G9" i="17"/>
  <c r="H9" i="17"/>
  <c r="G10" i="17"/>
  <c r="H10" i="17"/>
  <c r="G11" i="17"/>
  <c r="H11" i="17"/>
  <c r="G12" i="17"/>
  <c r="H12" i="17"/>
  <c r="G13" i="17"/>
  <c r="H13" i="17"/>
  <c r="G14" i="17"/>
  <c r="H14" i="17"/>
  <c r="G15" i="17"/>
  <c r="H15" i="17"/>
  <c r="G16" i="17"/>
  <c r="H16" i="17"/>
  <c r="D7" i="17"/>
  <c r="D8" i="17"/>
  <c r="D9" i="17"/>
  <c r="D10" i="17"/>
  <c r="D11" i="17"/>
  <c r="D12" i="17"/>
  <c r="D13" i="17"/>
  <c r="D14" i="17"/>
  <c r="D15" i="17"/>
  <c r="D16" i="17"/>
  <c r="I7" i="12"/>
  <c r="I14" i="12"/>
  <c r="I15" i="12"/>
  <c r="H7" i="12"/>
  <c r="H11" i="12"/>
  <c r="H12" i="12"/>
  <c r="H13" i="12"/>
  <c r="H14" i="12"/>
  <c r="H15" i="12"/>
  <c r="G7" i="12"/>
  <c r="G8" i="12"/>
  <c r="I8" i="12" s="1"/>
  <c r="G9" i="12"/>
  <c r="I9" i="12" s="1"/>
  <c r="G10" i="12"/>
  <c r="I10" i="12" s="1"/>
  <c r="G11" i="12"/>
  <c r="I11" i="12" s="1"/>
  <c r="G12" i="12"/>
  <c r="I12" i="12" s="1"/>
  <c r="G13" i="12"/>
  <c r="I13" i="12" s="1"/>
  <c r="G14" i="12"/>
  <c r="G15" i="12"/>
  <c r="G16" i="12"/>
  <c r="I16" i="12" s="1"/>
  <c r="G6" i="12"/>
  <c r="I6" i="12" s="1"/>
  <c r="D7" i="12"/>
  <c r="D8" i="12"/>
  <c r="D9" i="12"/>
  <c r="D10" i="12"/>
  <c r="D11" i="12"/>
  <c r="D12" i="12"/>
  <c r="D13" i="12"/>
  <c r="D14" i="12"/>
  <c r="D15" i="12"/>
  <c r="D16" i="12"/>
  <c r="D6" i="12"/>
  <c r="E17" i="13"/>
  <c r="E18" i="13"/>
  <c r="J17" i="13"/>
  <c r="K17" i="13"/>
  <c r="V17" i="13"/>
  <c r="J18" i="13"/>
  <c r="K18" i="13"/>
  <c r="U18" i="13"/>
  <c r="O17" i="13"/>
  <c r="O18" i="13"/>
  <c r="T17" i="13"/>
  <c r="T18" i="13"/>
  <c r="Y18" i="13"/>
  <c r="V18" i="13"/>
  <c r="U17" i="13"/>
  <c r="O64" i="64"/>
  <c r="N64" i="64"/>
  <c r="O63" i="64"/>
  <c r="N63" i="64"/>
  <c r="F18" i="19"/>
  <c r="H15" i="19"/>
  <c r="H14" i="19"/>
  <c r="X20" i="13"/>
  <c r="F36" i="23"/>
  <c r="D36" i="23"/>
  <c r="F27" i="23"/>
  <c r="D27" i="23"/>
  <c r="G18" i="19"/>
  <c r="G14" i="19"/>
  <c r="Y16" i="13"/>
  <c r="U16" i="13"/>
  <c r="V16" i="13"/>
  <c r="T16" i="13"/>
  <c r="O16" i="13"/>
  <c r="J16" i="13"/>
  <c r="K16" i="13"/>
  <c r="E16" i="13"/>
  <c r="Q67" i="64"/>
  <c r="P67" i="64"/>
  <c r="O67" i="64"/>
  <c r="N67" i="64"/>
  <c r="M67" i="64"/>
  <c r="L67" i="64"/>
  <c r="K67" i="64"/>
  <c r="J67" i="64"/>
  <c r="I67" i="64"/>
  <c r="H67" i="64"/>
  <c r="G67" i="64"/>
  <c r="F67" i="64"/>
  <c r="E67" i="64"/>
  <c r="D67" i="64"/>
  <c r="C67" i="64"/>
  <c r="B67" i="64"/>
  <c r="Q46" i="64"/>
  <c r="P46" i="64"/>
  <c r="O46" i="64"/>
  <c r="N46" i="64"/>
  <c r="M46" i="64"/>
  <c r="L46" i="64"/>
  <c r="K46" i="64"/>
  <c r="J46" i="64"/>
  <c r="I46" i="64"/>
  <c r="H46" i="64"/>
  <c r="G46" i="64"/>
  <c r="F46" i="64"/>
  <c r="E46" i="64"/>
  <c r="D46" i="64"/>
  <c r="C46" i="64"/>
  <c r="B46" i="64"/>
  <c r="Q20" i="64"/>
  <c r="P20" i="64"/>
  <c r="O20" i="64"/>
  <c r="N20" i="64"/>
  <c r="M20" i="64"/>
  <c r="L20" i="64"/>
  <c r="K20" i="64"/>
  <c r="J20" i="64"/>
  <c r="I20" i="64"/>
  <c r="H20" i="64"/>
  <c r="G20" i="64"/>
  <c r="F20" i="64"/>
  <c r="E20" i="64"/>
  <c r="D20" i="64"/>
  <c r="C20" i="64"/>
  <c r="B20" i="64"/>
  <c r="H19" i="63"/>
  <c r="G19" i="63"/>
  <c r="F19" i="63"/>
  <c r="E19" i="63"/>
  <c r="D19" i="63"/>
  <c r="C19" i="63"/>
  <c r="B19" i="63"/>
  <c r="B34" i="62"/>
  <c r="B33" i="62"/>
  <c r="B32" i="62"/>
  <c r="B30" i="62"/>
  <c r="B28" i="62"/>
  <c r="H7" i="19"/>
  <c r="H8" i="19"/>
  <c r="H9" i="19"/>
  <c r="H10" i="19"/>
  <c r="H11" i="19"/>
  <c r="H12" i="19"/>
  <c r="H13" i="19"/>
  <c r="G13" i="19"/>
  <c r="Y15" i="13"/>
  <c r="T15" i="13"/>
  <c r="E15" i="13"/>
  <c r="J15" i="13"/>
  <c r="K15" i="13"/>
  <c r="O15" i="13"/>
  <c r="U15" i="13"/>
  <c r="V15" i="13"/>
  <c r="G10" i="19"/>
  <c r="G11" i="19"/>
  <c r="G12" i="19"/>
  <c r="Y11" i="13"/>
  <c r="Y12" i="13"/>
  <c r="Y13" i="13"/>
  <c r="Y14" i="13"/>
  <c r="T14" i="13"/>
  <c r="O14" i="13"/>
  <c r="J14" i="13"/>
  <c r="E14" i="13"/>
  <c r="D67" i="38"/>
  <c r="D66" i="38"/>
  <c r="B69" i="38"/>
  <c r="E13" i="13"/>
  <c r="J13" i="13"/>
  <c r="K13" i="13"/>
  <c r="T13" i="13"/>
  <c r="V13" i="13"/>
  <c r="O13" i="13"/>
  <c r="E8" i="13"/>
  <c r="J8" i="13"/>
  <c r="K8" i="13"/>
  <c r="O8" i="13"/>
  <c r="T8" i="13"/>
  <c r="Y8" i="13"/>
  <c r="E9" i="13"/>
  <c r="J9" i="13"/>
  <c r="K9" i="13"/>
  <c r="O9" i="13"/>
  <c r="T9" i="13"/>
  <c r="T20" i="13"/>
  <c r="Y9" i="13"/>
  <c r="E10" i="13"/>
  <c r="J10" i="13"/>
  <c r="K10" i="13"/>
  <c r="O10" i="13"/>
  <c r="T10" i="13"/>
  <c r="Y10" i="13"/>
  <c r="E11" i="13"/>
  <c r="J11" i="13"/>
  <c r="O11" i="13"/>
  <c r="T11" i="13"/>
  <c r="E12" i="13"/>
  <c r="J12" i="13"/>
  <c r="K12" i="13"/>
  <c r="O12" i="13"/>
  <c r="T12" i="13"/>
  <c r="V12" i="13"/>
  <c r="G7" i="19"/>
  <c r="G8" i="19"/>
  <c r="G9" i="19"/>
  <c r="B20" i="13"/>
  <c r="C18" i="12"/>
  <c r="D18" i="12" s="1"/>
  <c r="C18" i="17"/>
  <c r="D18" i="17"/>
  <c r="G22" i="37"/>
  <c r="G21" i="37"/>
  <c r="G20" i="37"/>
  <c r="G19" i="37"/>
  <c r="G18" i="37"/>
  <c r="G17" i="37"/>
  <c r="G16" i="37"/>
  <c r="G15" i="37"/>
  <c r="G14" i="37"/>
  <c r="G13" i="37"/>
  <c r="G12" i="37"/>
  <c r="G11" i="37"/>
  <c r="G10" i="37"/>
  <c r="G9" i="37"/>
  <c r="G8" i="37"/>
  <c r="J18" i="37"/>
  <c r="J16" i="37"/>
  <c r="J17" i="37"/>
  <c r="J15" i="37"/>
  <c r="G6" i="17"/>
  <c r="C24" i="37"/>
  <c r="L22" i="37"/>
  <c r="M22" i="37"/>
  <c r="J22" i="37"/>
  <c r="D22" i="37"/>
  <c r="L21" i="37"/>
  <c r="M21" i="37"/>
  <c r="J21" i="37"/>
  <c r="D21" i="37"/>
  <c r="M20" i="37"/>
  <c r="J20" i="37"/>
  <c r="D20" i="37"/>
  <c r="L19" i="37"/>
  <c r="M19" i="37"/>
  <c r="D19" i="37"/>
  <c r="L18" i="37"/>
  <c r="M18" i="37"/>
  <c r="D18" i="37"/>
  <c r="L17" i="37"/>
  <c r="M17" i="37"/>
  <c r="D17" i="37"/>
  <c r="L16" i="37"/>
  <c r="M16" i="37"/>
  <c r="D16" i="37"/>
  <c r="L15" i="37"/>
  <c r="M15" i="37"/>
  <c r="D15" i="37"/>
  <c r="L14" i="37"/>
  <c r="M14" i="37"/>
  <c r="J14" i="37"/>
  <c r="D14" i="37"/>
  <c r="L13" i="37"/>
  <c r="M13" i="37"/>
  <c r="J13" i="37"/>
  <c r="D13" i="37"/>
  <c r="L12" i="37"/>
  <c r="M12" i="37"/>
  <c r="J12" i="37"/>
  <c r="D12" i="37"/>
  <c r="L11" i="37"/>
  <c r="M11" i="37"/>
  <c r="J11" i="37"/>
  <c r="D11" i="37"/>
  <c r="L10" i="37"/>
  <c r="M10" i="37"/>
  <c r="J10" i="37"/>
  <c r="D10" i="37"/>
  <c r="L9" i="37"/>
  <c r="M9" i="37"/>
  <c r="J9" i="37"/>
  <c r="J8" i="37"/>
  <c r="J19" i="37"/>
  <c r="D9" i="37"/>
  <c r="L8" i="37"/>
  <c r="M8" i="37"/>
  <c r="D8" i="37"/>
  <c r="F24" i="37"/>
  <c r="I24" i="37"/>
  <c r="L24" i="37"/>
  <c r="F33" i="23"/>
  <c r="D33" i="23"/>
  <c r="G7" i="48"/>
  <c r="G8" i="48"/>
  <c r="G9" i="48"/>
  <c r="G10" i="48"/>
  <c r="G11" i="48"/>
  <c r="G12" i="48"/>
  <c r="G13" i="48"/>
  <c r="G14" i="48"/>
  <c r="G15" i="48"/>
  <c r="G16" i="48"/>
  <c r="G6" i="19"/>
  <c r="F43" i="23"/>
  <c r="F25" i="23"/>
  <c r="F19" i="23"/>
  <c r="F9" i="23"/>
  <c r="D43" i="23"/>
  <c r="D25" i="23"/>
  <c r="D19" i="23"/>
  <c r="D9" i="23"/>
  <c r="G18" i="48"/>
  <c r="D18" i="48"/>
  <c r="G17" i="48"/>
  <c r="D17" i="48"/>
  <c r="D16" i="48"/>
  <c r="D15" i="48"/>
  <c r="D14" i="48"/>
  <c r="D13" i="48"/>
  <c r="D12" i="48"/>
  <c r="D11" i="48"/>
  <c r="D10" i="48"/>
  <c r="D9" i="48"/>
  <c r="D8" i="48"/>
  <c r="D7" i="48"/>
  <c r="D8" i="8"/>
  <c r="D9" i="8"/>
  <c r="J8" i="8"/>
  <c r="M8" i="8"/>
  <c r="G8" i="16"/>
  <c r="J8" i="16"/>
  <c r="G9" i="16"/>
  <c r="D9" i="16"/>
  <c r="J9" i="16"/>
  <c r="G10" i="16"/>
  <c r="G11" i="16"/>
  <c r="G12" i="16"/>
  <c r="G13" i="16"/>
  <c r="D13" i="16"/>
  <c r="G14" i="16"/>
  <c r="G15" i="16"/>
  <c r="G16" i="16"/>
  <c r="D16" i="16"/>
  <c r="G17" i="16"/>
  <c r="D17" i="16"/>
  <c r="G18" i="16"/>
  <c r="G7" i="16"/>
  <c r="J7" i="16"/>
  <c r="E19" i="16"/>
  <c r="B19" i="16"/>
  <c r="H19" i="16"/>
  <c r="F19" i="16"/>
  <c r="I19" i="16"/>
  <c r="E8" i="20"/>
  <c r="E10" i="20"/>
  <c r="C10" i="20"/>
  <c r="E55" i="48"/>
  <c r="C55" i="48"/>
  <c r="B55" i="48"/>
  <c r="G54" i="48"/>
  <c r="D54" i="48"/>
  <c r="G53" i="48"/>
  <c r="D53" i="48"/>
  <c r="G52" i="48"/>
  <c r="D52" i="48"/>
  <c r="G51" i="48"/>
  <c r="D51" i="48"/>
  <c r="G50" i="48"/>
  <c r="D50" i="48"/>
  <c r="G49" i="48"/>
  <c r="D49" i="48"/>
  <c r="G48" i="48"/>
  <c r="D48" i="48"/>
  <c r="G47" i="48"/>
  <c r="D47" i="48"/>
  <c r="G46" i="48"/>
  <c r="D46" i="48"/>
  <c r="G45" i="48"/>
  <c r="D45" i="48"/>
  <c r="G44" i="48"/>
  <c r="D44" i="48"/>
  <c r="G43" i="48"/>
  <c r="D43" i="48"/>
  <c r="F37" i="48"/>
  <c r="E37" i="48"/>
  <c r="G37" i="48"/>
  <c r="C37" i="48"/>
  <c r="B37" i="48"/>
  <c r="G36" i="48"/>
  <c r="D36" i="48"/>
  <c r="D35" i="48"/>
  <c r="D37" i="48"/>
  <c r="G35" i="48"/>
  <c r="G34" i="48"/>
  <c r="D34" i="48"/>
  <c r="G33" i="48"/>
  <c r="D33" i="48"/>
  <c r="G32" i="48"/>
  <c r="D32" i="48"/>
  <c r="G31" i="48"/>
  <c r="D31" i="48"/>
  <c r="G30" i="48"/>
  <c r="D30" i="48"/>
  <c r="G29" i="48"/>
  <c r="D29" i="48"/>
  <c r="G28" i="48"/>
  <c r="D28" i="48"/>
  <c r="G27" i="48"/>
  <c r="D27" i="48"/>
  <c r="G26" i="48"/>
  <c r="D26" i="48"/>
  <c r="G25" i="48"/>
  <c r="D25" i="48"/>
  <c r="C19" i="48"/>
  <c r="B19" i="48"/>
  <c r="I9" i="8"/>
  <c r="L9" i="8"/>
  <c r="F9" i="8"/>
  <c r="C9" i="8"/>
  <c r="G7" i="15"/>
  <c r="F7" i="15"/>
  <c r="E7" i="15"/>
  <c r="D7" i="15"/>
  <c r="L8" i="8"/>
  <c r="H6" i="17"/>
  <c r="D6" i="17"/>
  <c r="D67" i="34"/>
  <c r="E67" i="34"/>
  <c r="F67" i="34"/>
  <c r="G67" i="34"/>
  <c r="D18" i="16"/>
  <c r="J18" i="16"/>
  <c r="D15" i="16"/>
  <c r="D14" i="16"/>
  <c r="D12" i="16"/>
  <c r="D11" i="16"/>
  <c r="D10" i="16"/>
  <c r="D8" i="16"/>
  <c r="D7" i="16"/>
  <c r="L14" i="8"/>
  <c r="L13" i="8"/>
  <c r="L12" i="8"/>
  <c r="L11" i="8"/>
  <c r="L27" i="2"/>
  <c r="L26" i="2"/>
  <c r="L25" i="2"/>
  <c r="L24" i="2"/>
  <c r="L23" i="2"/>
  <c r="L22" i="2"/>
  <c r="L21" i="2"/>
  <c r="L20" i="2"/>
  <c r="L17" i="2"/>
  <c r="L16" i="2"/>
  <c r="L15" i="2"/>
  <c r="L14" i="2"/>
  <c r="L13" i="2"/>
  <c r="L12" i="2"/>
  <c r="L11" i="2"/>
  <c r="L10" i="2"/>
  <c r="L9" i="2"/>
  <c r="L8" i="2"/>
  <c r="I18" i="2"/>
  <c r="L21" i="14"/>
  <c r="L17" i="14"/>
  <c r="L16" i="14"/>
  <c r="L15" i="14"/>
  <c r="L14" i="14"/>
  <c r="L13" i="14"/>
  <c r="L10" i="14"/>
  <c r="L9" i="14"/>
  <c r="L8" i="14"/>
  <c r="L7" i="14"/>
  <c r="I30" i="14"/>
  <c r="F30" i="14"/>
  <c r="F55" i="38"/>
  <c r="E55" i="38"/>
  <c r="D55" i="38"/>
  <c r="F15" i="8"/>
  <c r="G8" i="8"/>
  <c r="G9" i="8"/>
  <c r="D12" i="8"/>
  <c r="D13" i="8"/>
  <c r="D14" i="8"/>
  <c r="D11" i="8"/>
  <c r="J11" i="8"/>
  <c r="M11" i="8"/>
  <c r="I8" i="16"/>
  <c r="I9" i="16"/>
  <c r="I10" i="16"/>
  <c r="I11" i="16"/>
  <c r="I12" i="16"/>
  <c r="I13" i="16"/>
  <c r="I14" i="16"/>
  <c r="I15" i="16"/>
  <c r="I16" i="16"/>
  <c r="I17" i="16"/>
  <c r="I18" i="16"/>
  <c r="I7" i="16"/>
  <c r="H9" i="16"/>
  <c r="H10" i="16"/>
  <c r="H11" i="16"/>
  <c r="H12" i="16"/>
  <c r="H13" i="16"/>
  <c r="H14" i="16"/>
  <c r="H15" i="16"/>
  <c r="H16" i="16"/>
  <c r="H17" i="16"/>
  <c r="H18" i="16"/>
  <c r="C7" i="15"/>
  <c r="B41" i="12"/>
  <c r="F18" i="2"/>
  <c r="F29" i="2"/>
  <c r="B10" i="20"/>
  <c r="G32" i="2"/>
  <c r="J32" i="14"/>
  <c r="G32" i="14"/>
  <c r="F19" i="14"/>
  <c r="G19" i="14"/>
  <c r="G46" i="18"/>
  <c r="J21" i="14"/>
  <c r="M21" i="14"/>
  <c r="G21" i="14"/>
  <c r="J32" i="2"/>
  <c r="J31" i="2"/>
  <c r="G31" i="2"/>
  <c r="G27" i="2"/>
  <c r="G26" i="2"/>
  <c r="G25" i="2"/>
  <c r="G24" i="2"/>
  <c r="G23" i="2"/>
  <c r="G22" i="2"/>
  <c r="G21" i="2"/>
  <c r="G20" i="2"/>
  <c r="G17" i="2"/>
  <c r="G16" i="2"/>
  <c r="G15" i="2"/>
  <c r="G14" i="2"/>
  <c r="G13" i="2"/>
  <c r="G12" i="2"/>
  <c r="G11" i="2"/>
  <c r="G10" i="2"/>
  <c r="G9" i="2"/>
  <c r="G8" i="2"/>
  <c r="J27" i="14"/>
  <c r="J30" i="14"/>
  <c r="I19" i="14"/>
  <c r="I23" i="14"/>
  <c r="L23" i="14"/>
  <c r="J17" i="14"/>
  <c r="M17" i="14"/>
  <c r="J16" i="14"/>
  <c r="J15" i="14"/>
  <c r="M15" i="14"/>
  <c r="J14" i="14"/>
  <c r="J13" i="14"/>
  <c r="D13" i="14"/>
  <c r="J11" i="14"/>
  <c r="J10" i="14"/>
  <c r="M10" i="14"/>
  <c r="J9" i="14"/>
  <c r="M9" i="14"/>
  <c r="J8" i="14"/>
  <c r="M8" i="14"/>
  <c r="J7" i="14"/>
  <c r="M7" i="14"/>
  <c r="G27" i="14"/>
  <c r="G30" i="14"/>
  <c r="G17" i="14"/>
  <c r="G16" i="14"/>
  <c r="G15" i="14"/>
  <c r="G14" i="14"/>
  <c r="G13" i="14"/>
  <c r="G11" i="14"/>
  <c r="G10" i="14"/>
  <c r="G9" i="14"/>
  <c r="G8" i="14"/>
  <c r="G7" i="14"/>
  <c r="J12" i="8"/>
  <c r="J13" i="8"/>
  <c r="M13" i="8"/>
  <c r="J14" i="8"/>
  <c r="J15" i="8"/>
  <c r="M15" i="8"/>
  <c r="G12" i="8"/>
  <c r="G13" i="8"/>
  <c r="G14" i="8"/>
  <c r="G11" i="8"/>
  <c r="C41" i="12"/>
  <c r="F41" i="12"/>
  <c r="E41" i="12"/>
  <c r="F18" i="12"/>
  <c r="E18" i="12"/>
  <c r="S20" i="13"/>
  <c r="R20" i="13"/>
  <c r="Q20" i="13"/>
  <c r="P20" i="13"/>
  <c r="N20" i="13"/>
  <c r="M20" i="13"/>
  <c r="L20" i="13"/>
  <c r="H20" i="13"/>
  <c r="G20" i="13"/>
  <c r="F20" i="13"/>
  <c r="D20" i="13"/>
  <c r="C20" i="13"/>
  <c r="C19" i="14"/>
  <c r="C23" i="14"/>
  <c r="D21" i="14"/>
  <c r="D17" i="14"/>
  <c r="D16" i="14"/>
  <c r="D15" i="14"/>
  <c r="D14" i="14"/>
  <c r="M14" i="14"/>
  <c r="D11" i="14"/>
  <c r="D10" i="14"/>
  <c r="D9" i="14"/>
  <c r="D8" i="14"/>
  <c r="D7" i="14"/>
  <c r="C18" i="2"/>
  <c r="C29" i="2"/>
  <c r="D29" i="2"/>
  <c r="D27" i="2"/>
  <c r="D26" i="2"/>
  <c r="D25" i="2"/>
  <c r="D24" i="2"/>
  <c r="D23" i="2"/>
  <c r="M23" i="2"/>
  <c r="D22" i="2"/>
  <c r="D21" i="2"/>
  <c r="D20" i="2"/>
  <c r="J27" i="2"/>
  <c r="M27" i="2"/>
  <c r="J26" i="2"/>
  <c r="J25" i="2"/>
  <c r="J24" i="2"/>
  <c r="J23" i="2"/>
  <c r="J22" i="2"/>
  <c r="M22" i="2"/>
  <c r="J21" i="2"/>
  <c r="J20" i="2"/>
  <c r="M20" i="2"/>
  <c r="J8" i="2"/>
  <c r="J9" i="2"/>
  <c r="J10" i="2"/>
  <c r="D10" i="2"/>
  <c r="J11" i="2"/>
  <c r="M11" i="2"/>
  <c r="J12" i="2"/>
  <c r="J13" i="2"/>
  <c r="J14" i="2"/>
  <c r="J15" i="2"/>
  <c r="J16" i="2"/>
  <c r="D16" i="2"/>
  <c r="J17" i="2"/>
  <c r="D8" i="2"/>
  <c r="D18" i="2"/>
  <c r="D9" i="2"/>
  <c r="D11" i="2"/>
  <c r="D12" i="2"/>
  <c r="D13" i="2"/>
  <c r="M13" i="2"/>
  <c r="D14" i="2"/>
  <c r="M14" i="2"/>
  <c r="D15" i="2"/>
  <c r="D17" i="2"/>
  <c r="F46" i="18"/>
  <c r="C19" i="16"/>
  <c r="H7" i="16"/>
  <c r="I15" i="8"/>
  <c r="L15" i="8"/>
  <c r="F18" i="17"/>
  <c r="H18" i="17"/>
  <c r="E18" i="17"/>
  <c r="C15" i="8"/>
  <c r="G41" i="12"/>
  <c r="I20" i="13"/>
  <c r="D55" i="48"/>
  <c r="J12" i="16"/>
  <c r="M12" i="8"/>
  <c r="M16" i="14"/>
  <c r="M17" i="2"/>
  <c r="M13" i="14"/>
  <c r="O20" i="13"/>
  <c r="U12" i="13"/>
  <c r="U9" i="13"/>
  <c r="K11" i="13"/>
  <c r="U11" i="13"/>
  <c r="D24" i="37"/>
  <c r="D10" i="20"/>
  <c r="D19" i="48"/>
  <c r="E20" i="13"/>
  <c r="J20" i="13"/>
  <c r="D19" i="14"/>
  <c r="D23" i="14"/>
  <c r="G55" i="48"/>
  <c r="U10" i="13"/>
  <c r="M25" i="2"/>
  <c r="D19" i="16"/>
  <c r="D15" i="8"/>
  <c r="K14" i="13"/>
  <c r="K20" i="13"/>
  <c r="U8" i="13"/>
  <c r="U13" i="13"/>
  <c r="V10" i="13"/>
  <c r="V8" i="13"/>
  <c r="V11" i="13"/>
  <c r="U14" i="13"/>
  <c r="V14" i="13"/>
  <c r="M26" i="2"/>
  <c r="M21" i="2"/>
  <c r="J9" i="8"/>
  <c r="M9" i="8"/>
  <c r="M10" i="2"/>
  <c r="M24" i="2"/>
  <c r="M16" i="2"/>
  <c r="M9" i="2"/>
  <c r="M15" i="2"/>
  <c r="M8" i="2"/>
  <c r="L18" i="2"/>
  <c r="J24" i="37"/>
  <c r="M24" i="37"/>
  <c r="G24" i="37"/>
  <c r="I29" i="2"/>
  <c r="J29" i="2"/>
  <c r="M29" i="2"/>
  <c r="J18" i="2"/>
  <c r="M18" i="2"/>
  <c r="G18" i="17"/>
  <c r="J15" i="16"/>
  <c r="J10" i="16"/>
  <c r="J16" i="16"/>
  <c r="J13" i="16"/>
  <c r="J17" i="16"/>
  <c r="J14" i="16"/>
  <c r="J11" i="16"/>
  <c r="G23" i="14"/>
  <c r="D44" i="23"/>
  <c r="F44" i="23"/>
  <c r="J19" i="14"/>
  <c r="J23" i="14"/>
  <c r="M23" i="14"/>
  <c r="G15" i="8"/>
  <c r="M12" i="2"/>
  <c r="G18" i="2"/>
  <c r="G29" i="2"/>
  <c r="G19" i="16"/>
  <c r="J19" i="16"/>
  <c r="V20" i="13"/>
  <c r="V9" i="13"/>
  <c r="U20" i="13"/>
  <c r="L19" i="14"/>
  <c r="F23" i="14"/>
  <c r="M14" i="8"/>
  <c r="L29" i="2"/>
  <c r="M19" i="14"/>
  <c r="G55" i="38"/>
  <c r="H9" i="38" s="1"/>
  <c r="C65" i="38"/>
  <c r="C69" i="38" s="1"/>
  <c r="H20" i="38"/>
  <c r="H14" i="38"/>
  <c r="H17" i="38"/>
  <c r="H26" i="38"/>
  <c r="H46" i="38"/>
  <c r="H30" i="38"/>
  <c r="H52" i="38"/>
  <c r="H22" i="38"/>
  <c r="D65" i="38"/>
  <c r="D69" i="38"/>
  <c r="H15" i="38"/>
  <c r="H53" i="38"/>
  <c r="H16" i="38"/>
  <c r="H47" i="38"/>
  <c r="H42" i="38"/>
  <c r="H55" i="38"/>
  <c r="H23" i="38"/>
  <c r="H10" i="38"/>
  <c r="H48" i="38"/>
  <c r="H18" i="38"/>
  <c r="H27" i="38"/>
  <c r="H31" i="38"/>
  <c r="H13" i="38"/>
  <c r="H19" i="38"/>
  <c r="H10" i="12" l="1"/>
  <c r="G18" i="12"/>
  <c r="H6" i="12"/>
  <c r="H9" i="12"/>
  <c r="H16" i="12"/>
  <c r="H8" i="12"/>
  <c r="I18" i="12" l="1"/>
  <c r="H18" i="12"/>
</calcChain>
</file>

<file path=xl/sharedStrings.xml><?xml version="1.0" encoding="utf-8"?>
<sst xmlns="http://schemas.openxmlformats.org/spreadsheetml/2006/main" count="1851" uniqueCount="591">
  <si>
    <t xml:space="preserve"> Energy Savings Assistance Program Table 1 - Energy Savings Assistance Program  Expenses</t>
  </si>
  <si>
    <t>Southern California Gas Company</t>
  </si>
  <si>
    <r>
      <t xml:space="preserve">Authorized Budget </t>
    </r>
    <r>
      <rPr>
        <b/>
        <vertAlign val="superscript"/>
        <sz val="10"/>
        <rFont val="Arial"/>
        <family val="2"/>
      </rPr>
      <t>1</t>
    </r>
  </si>
  <si>
    <t>Current Month Expenses</t>
  </si>
  <si>
    <t>Year to Date Expenses</t>
  </si>
  <si>
    <t>% of Budget Spent YTD</t>
  </si>
  <si>
    <t>ESA Program:</t>
  </si>
  <si>
    <t>Electric</t>
  </si>
  <si>
    <t>Gas</t>
  </si>
  <si>
    <t>Total</t>
  </si>
  <si>
    <t>Energy Efficiency</t>
  </si>
  <si>
    <t>Appliances</t>
  </si>
  <si>
    <t>N/A</t>
  </si>
  <si>
    <t>Domestic Hot Water</t>
  </si>
  <si>
    <t>Enclosure</t>
  </si>
  <si>
    <t xml:space="preserve"> HVAC</t>
  </si>
  <si>
    <t xml:space="preserve"> Maintenance</t>
  </si>
  <si>
    <t>Lighting</t>
  </si>
  <si>
    <t>Miscellaneous</t>
  </si>
  <si>
    <t>Customer Enrollment</t>
  </si>
  <si>
    <t>In Home Education</t>
  </si>
  <si>
    <t>Pilot</t>
  </si>
  <si>
    <t>Energy Efficiency TOTAL</t>
  </si>
  <si>
    <t>Training Center</t>
  </si>
  <si>
    <t>Inspections</t>
  </si>
  <si>
    <t>Statewide Marketing Education and Outreach</t>
  </si>
  <si>
    <t>Regulatory Compliance</t>
  </si>
  <si>
    <t>General Administration</t>
  </si>
  <si>
    <t>TOTAL PROGRAM COSTS</t>
  </si>
  <si>
    <t>Funded Outside of ESA Program Budget</t>
  </si>
  <si>
    <t>Indirect Costs</t>
  </si>
  <si>
    <t>NGAT Costs</t>
  </si>
  <si>
    <t>Any required corrections/adjustments are reported herein and supersede results reported in prior months and may reflect YTD adjustments.</t>
  </si>
  <si>
    <t xml:space="preserve">     Appliances</t>
  </si>
  <si>
    <t xml:space="preserve">     Enclosure</t>
  </si>
  <si>
    <t xml:space="preserve">     HVAC</t>
  </si>
  <si>
    <t xml:space="preserve">     Maintenance</t>
  </si>
  <si>
    <t xml:space="preserve">     Customer Enrollment</t>
  </si>
  <si>
    <t>Leveraging - CSD</t>
  </si>
  <si>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</si>
  <si>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b/>
        <sz val="10"/>
        <rFont val="Arial"/>
        <family val="2"/>
      </rPr>
      <t>Note</t>
    </r>
    <r>
      <rPr>
        <sz val="10"/>
        <rFont val="Arial"/>
        <family val="2"/>
      </rPr>
      <t>: Any required corrections/adjustments are reported herein and supersede results reported in prior months, and may reflect YTD adjustments.</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</si>
  <si>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</si>
  <si>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</si>
  <si>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</si>
  <si>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</si>
  <si>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t>Year-To-Date Completed &amp; Expensed Installation</t>
  </si>
  <si>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</si>
  <si>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</si>
  <si>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</si>
  <si>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</si>
  <si>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</si>
  <si>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</si>
  <si>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</si>
  <si>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</si>
  <si>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</si>
  <si>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</si>
  <si>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</si>
  <si>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</si>
  <si>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</si>
  <si>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</si>
  <si>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</si>
  <si>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Each</t>
  </si>
  <si>
    <t xml:space="preserve">Refrigerators </t>
  </si>
  <si>
    <r>
      <t xml:space="preserve">Microwaves </t>
    </r>
    <r>
      <rPr>
        <vertAlign val="superscript"/>
        <sz val="10"/>
        <rFont val="Arial"/>
        <family val="2"/>
      </rPr>
      <t>3</t>
    </r>
  </si>
  <si>
    <t>Water Heater Blanket</t>
  </si>
  <si>
    <t>Home</t>
  </si>
  <si>
    <t>Low Flow Shower Head</t>
  </si>
  <si>
    <t>Water Heater Pipe Insulation</t>
  </si>
  <si>
    <t>Faucet Aerator</t>
  </si>
  <si>
    <t>Water Heater Repair/Replacement</t>
  </si>
  <si>
    <t>Thermostatic Shower Valve</t>
  </si>
  <si>
    <t>New - Tub Diverter/ Tub Spout</t>
  </si>
  <si>
    <t>Caulking</t>
  </si>
  <si>
    <t xml:space="preserve">Attic Insulation </t>
  </si>
  <si>
    <t>HVAC</t>
  </si>
  <si>
    <t>FAU Standing Pilot Conversion</t>
  </si>
  <si>
    <t>Furnace Repair/Replacement</t>
  </si>
  <si>
    <t>Room A/C Replacement</t>
  </si>
  <si>
    <t>Central A/C replacement</t>
  </si>
  <si>
    <t>Heat Pump Replacement</t>
  </si>
  <si>
    <t>Duct Testing and Sealing</t>
  </si>
  <si>
    <t>New - High Efficiency Forced Air Unit (HE FAU)</t>
  </si>
  <si>
    <t>Maintenance</t>
  </si>
  <si>
    <t>Furnace Clean and Tune</t>
  </si>
  <si>
    <t>Central A/C Tune up</t>
  </si>
  <si>
    <t xml:space="preserve">Lighting </t>
  </si>
  <si>
    <t>Pool Pumps</t>
  </si>
  <si>
    <t>Smart Power Strips - Tier 1</t>
  </si>
  <si>
    <t>Pilots</t>
  </si>
  <si>
    <t>Outreach &amp; Assessment</t>
  </si>
  <si>
    <t>In-Home Education</t>
  </si>
  <si>
    <t>Total Savings/Expenditures</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</si>
  <si>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</si>
  <si>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</si>
  <si>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</si>
  <si>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</si>
  <si>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</si>
  <si>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</si>
  <si>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</si>
  <si>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</si>
  <si>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</si>
  <si>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</si>
  <si>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</si>
  <si>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</si>
  <si>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</si>
  <si>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3</t>
    </r>
    <r>
      <rPr>
        <sz val="10"/>
        <rFont val="Arial"/>
        <family val="2"/>
      </rPr>
      <t xml:space="preserve"> Microwave savings are from ECONorthWest Studies received in December of 2011</t>
    </r>
  </si>
  <si>
    <t xml:space="preserve">      minor home repairs.  Minor home repairs predominantly are door jamb repair / replacement, door repair, and window putty.</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</si>
  <si>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</si>
  <si>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</si>
  <si>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</si>
  <si>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</si>
  <si>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</si>
  <si>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</si>
  <si>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</si>
  <si>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</si>
  <si>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</si>
  <si>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t>`</t>
  </si>
  <si>
    <t xml:space="preserve"> - Multi-family</t>
  </si>
  <si>
    <r>
      <rPr>
        <vertAlign val="superscript"/>
        <sz val="10"/>
        <rFont val="Arial"/>
        <family val="2"/>
      </rPr>
      <t>1</t>
    </r>
    <r>
      <rPr>
        <sz val="10"/>
        <rFont val="Arial"/>
        <family val="2"/>
      </rPr>
      <t xml:space="preserve"> All savings are calculated based on the following sources:</t>
    </r>
  </si>
  <si>
    <r>
      <rPr>
        <vertAlign val="superscript"/>
        <sz val="10"/>
        <rFont val="Arial"/>
        <family val="2"/>
      </rPr>
      <t>2</t>
    </r>
    <r>
      <rPr>
        <sz val="10"/>
        <rFont val="Arial"/>
        <family val="2"/>
      </rPr>
      <t xml:space="preserve"> Microwave savings are from ECONorthWest Studies received in December of 2011.</t>
    </r>
  </si>
  <si>
    <r>
      <t xml:space="preserve">ESA Program - Multifamily Common Area </t>
    </r>
    <r>
      <rPr>
        <b/>
        <vertAlign val="superscript"/>
        <sz val="12"/>
        <rFont val="Arial"/>
        <family val="2"/>
      </rPr>
      <t>1</t>
    </r>
  </si>
  <si>
    <t>Ancillary Services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</si>
  <si>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</si>
  <si>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</si>
  <si>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</si>
  <si>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</si>
  <si>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</si>
  <si>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</si>
  <si>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</si>
  <si>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</si>
  <si>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</si>
  <si>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</si>
  <si>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</si>
  <si>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ESA Program - Multifamily Common Area</t>
  </si>
  <si>
    <t>Eligible Households</t>
  </si>
  <si>
    <t>Households Treated YTD</t>
  </si>
  <si>
    <t>County</t>
  </si>
  <si>
    <t>Rural</t>
  </si>
  <si>
    <t>Urban</t>
  </si>
  <si>
    <t xml:space="preserve">Fresno </t>
  </si>
  <si>
    <t>Imperial</t>
  </si>
  <si>
    <t>Kern</t>
  </si>
  <si>
    <t>Kings</t>
  </si>
  <si>
    <t>Los Angeles</t>
  </si>
  <si>
    <t>Orange</t>
  </si>
  <si>
    <t>Riverside</t>
  </si>
  <si>
    <t>San Bernardino</t>
  </si>
  <si>
    <t>San Luis Obispo</t>
  </si>
  <si>
    <t>Santa Barbara</t>
  </si>
  <si>
    <t>Tulare</t>
  </si>
  <si>
    <t>Ventura</t>
  </si>
  <si>
    <r>
      <rPr>
        <b/>
        <sz val="10"/>
        <rFont val="Arial"/>
        <family val="2"/>
      </rPr>
      <t>Note:</t>
    </r>
    <r>
      <rPr>
        <sz val="10"/>
        <rFont val="Arial"/>
        <family val="2"/>
      </rPr>
      <t xml:space="preserve"> Any required corrections/adjustments are reported herein and supersede results reported in prior months, and may reflect YTD adjustments.</t>
    </r>
  </si>
  <si>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</si>
  <si>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</si>
  <si>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</si>
  <si>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</si>
  <si>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</si>
  <si>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</si>
  <si>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</si>
  <si>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</si>
  <si>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</si>
  <si>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</si>
  <si>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</si>
  <si>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</si>
  <si>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</si>
  <si>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</si>
  <si>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</si>
  <si>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</si>
  <si>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</si>
  <si>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</si>
  <si>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</si>
  <si>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</si>
  <si>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</si>
  <si>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</si>
  <si>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</si>
  <si>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</si>
  <si>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</si>
  <si>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</si>
  <si>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</si>
  <si>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</si>
  <si>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</si>
  <si>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</si>
  <si>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</si>
  <si>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t>YTD Total Energy Impacts for all fuel types should equal YTD energy impacts that are reported every month in Table 2.</t>
  </si>
  <si>
    <t># of  Buildings Treated by Month</t>
  </si>
  <si>
    <t>YTD Total Energy Impacts for all fuel types should equal YTD energy impacts that are reported every month in Table 2A.</t>
  </si>
  <si>
    <t>YTD Total Energy Impacts for all fuel types should equal YTD energy impacts that are reported every month in Table 2B.</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</si>
  <si>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</si>
  <si>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</si>
  <si>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</si>
  <si>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</si>
  <si>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</si>
  <si>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</si>
  <si>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</si>
  <si>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Cost-Effectiveness/NEBs </t>
    </r>
    <r>
      <rPr>
        <vertAlign val="superscript"/>
        <sz val="10"/>
        <rFont val="Arial"/>
        <family val="2"/>
      </rPr>
      <t>2</t>
    </r>
  </si>
  <si>
    <t xml:space="preserve">Total Studies </t>
  </si>
  <si>
    <r>
      <rPr>
        <vertAlign val="superscript"/>
        <sz val="10"/>
        <rFont val="Arial"/>
        <family val="2"/>
      </rPr>
      <t>1</t>
    </r>
    <r>
      <rPr>
        <sz val="10"/>
        <rFont val="Arial"/>
        <family val="2"/>
      </rPr>
      <t xml:space="preserve"> Reflects the authorized funding per Clear Plan persuant to Resolution G-3532 .  </t>
    </r>
  </si>
  <si>
    <t>Received Refrigerator</t>
  </si>
  <si>
    <t>Not eligible for Refrigerator due to less than 6 occupants</t>
  </si>
  <si>
    <t>Second Refrigerators</t>
  </si>
  <si>
    <t>Households that Only Received Energy Education</t>
  </si>
  <si>
    <t>In-Home Energy Education</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</si>
  <si>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</si>
  <si>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</si>
  <si>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</si>
  <si>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</si>
  <si>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</si>
  <si>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</si>
  <si>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</si>
  <si>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</si>
  <si>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</si>
  <si>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</si>
  <si>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</si>
  <si>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</si>
  <si>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</si>
  <si>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</si>
  <si>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</si>
  <si>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</si>
  <si>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</si>
  <si>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</si>
  <si>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</si>
  <si>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</si>
  <si>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</si>
  <si>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</si>
  <si>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</si>
  <si>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</si>
  <si>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</si>
  <si>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</si>
  <si>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</si>
  <si>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</si>
  <si>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</si>
  <si>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</si>
  <si>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</si>
  <si>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</si>
  <si>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</si>
  <si>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</si>
  <si>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</si>
  <si>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</si>
  <si>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</si>
  <si>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</si>
  <si>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</si>
  <si>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</si>
  <si>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</si>
  <si>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</si>
  <si>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</si>
  <si>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</si>
  <si>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</si>
  <si>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</si>
  <si>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</si>
  <si>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</si>
  <si>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</si>
  <si>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</si>
  <si>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</si>
  <si>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</si>
  <si>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</si>
  <si>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</si>
  <si>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</si>
  <si>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</si>
  <si>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</si>
  <si>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</si>
  <si>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Households
Requested 
to Verify </t>
    </r>
    <r>
      <rPr>
        <b/>
        <vertAlign val="superscript"/>
        <sz val="10"/>
        <rFont val="Arial"/>
        <family val="2"/>
      </rPr>
      <t>1</t>
    </r>
  </si>
  <si>
    <t xml:space="preserve">% of 
CARE Enrolled Requested to Verify 
Total </t>
  </si>
  <si>
    <t>CARE  Households
De-enrolled
(Due to no response)</t>
  </si>
  <si>
    <t xml:space="preserve">CARE Households 
De-enrolled 
(Verified as 
Ineligible) </t>
  </si>
  <si>
    <r>
      <t xml:space="preserve">Total Households
De-enrolled </t>
    </r>
    <r>
      <rPr>
        <b/>
        <vertAlign val="superscript"/>
        <sz val="10"/>
        <rFont val="Arial"/>
        <family val="2"/>
      </rPr>
      <t>2</t>
    </r>
  </si>
  <si>
    <r>
      <t>% De-enrolled through 
Post Enrollment Verification</t>
    </r>
    <r>
      <rPr>
        <b/>
        <vertAlign val="superscript"/>
        <sz val="10"/>
        <rFont val="Arial"/>
        <family val="2"/>
      </rPr>
      <t xml:space="preserve"> 3</t>
    </r>
  </si>
  <si>
    <t xml:space="preserve">% of Total CARE Households    De-enrolled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</si>
  <si>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</si>
  <si>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</si>
  <si>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</si>
  <si>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</si>
  <si>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</si>
  <si>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t xml:space="preserve">CARE  Households
De-enrolled
(Due to no response) </t>
  </si>
  <si>
    <r>
      <t>CARE Households 
De-enrolled 
(Verified as 
Ineligible)</t>
    </r>
    <r>
      <rPr>
        <b/>
        <vertAlign val="superscript"/>
        <sz val="10"/>
        <rFont val="Arial"/>
        <family val="2"/>
      </rPr>
      <t xml:space="preserve"> </t>
    </r>
  </si>
  <si>
    <r>
      <t>Total Households
De-enrolled</t>
    </r>
    <r>
      <rPr>
        <b/>
        <vertAlign val="superscript"/>
        <sz val="8"/>
        <rFont val="Arial"/>
        <family val="2"/>
      </rPr>
      <t xml:space="preserve">  2</t>
    </r>
  </si>
  <si>
    <r>
      <t xml:space="preserve">% De-enrolled through 
HUV Post Enrollment Verification </t>
    </r>
    <r>
      <rPr>
        <b/>
        <vertAlign val="superscript"/>
        <sz val="10"/>
        <rFont val="Arial"/>
        <family val="2"/>
      </rPr>
      <t>3</t>
    </r>
    <r>
      <rPr>
        <b/>
        <sz val="10"/>
        <rFont val="Arial"/>
        <family val="2"/>
      </rPr>
      <t xml:space="preserve"> </t>
    </r>
  </si>
  <si>
    <t xml:space="preserve">% of Total CARE Households  De-enrolled </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</si>
  <si>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</si>
  <si>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</si>
  <si>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</si>
  <si>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</si>
  <si>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</si>
  <si>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</si>
  <si>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</si>
  <si>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</si>
  <si>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</si>
  <si>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</si>
  <si>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</si>
  <si>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</si>
  <si>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</si>
  <si>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</si>
  <si>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</si>
  <si>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</si>
  <si>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5 - Enrollment by County</t>
  </si>
  <si>
    <t>Estimated Eligible Households</t>
  </si>
  <si>
    <t>Total Households Enrolled</t>
  </si>
  <si>
    <t>Penetration Rate</t>
  </si>
  <si>
    <r>
      <t>Rural</t>
    </r>
    <r>
      <rPr>
        <b/>
        <sz val="12"/>
        <color rgb="FF0070C0"/>
        <rFont val="Arial"/>
        <family val="2"/>
      </rPr>
      <t xml:space="preserve"> </t>
    </r>
  </si>
  <si>
    <t xml:space="preserve">Rural </t>
  </si>
  <si>
    <t>Fresno</t>
  </si>
  <si>
    <t>CARE Table 6 - Recertification Results</t>
  </si>
  <si>
    <t>Total CARE Households</t>
  </si>
  <si>
    <r>
      <t xml:space="preserve">Households Requested to Recertify </t>
    </r>
    <r>
      <rPr>
        <b/>
        <vertAlign val="superscript"/>
        <sz val="10"/>
        <rFont val="Arial"/>
        <family val="2"/>
      </rPr>
      <t>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</si>
  <si>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</si>
  <si>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</si>
  <si>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</si>
  <si>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</si>
  <si>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</si>
  <si>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</si>
  <si>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</si>
  <si>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</si>
  <si>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</si>
  <si>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</si>
  <si>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</si>
  <si>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</si>
  <si>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</si>
  <si>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</si>
  <si>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</si>
  <si>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</si>
  <si>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</si>
  <si>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</si>
  <si>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</si>
  <si>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</si>
  <si>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</si>
  <si>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</si>
  <si>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</si>
  <si>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ELA Communications Energy ED Program</t>
  </si>
  <si>
    <t>PACE – Pacific Asian Consortium in Employment</t>
  </si>
  <si>
    <t>Proteus, Inc.</t>
  </si>
  <si>
    <t>Community Pantry of Hemet</t>
  </si>
  <si>
    <t>Community Action Partnership of San Bernardino</t>
  </si>
  <si>
    <t>LA Works</t>
  </si>
  <si>
    <t>Children’s Hospital of Orange County</t>
  </si>
  <si>
    <t>All Peoples Christian Center</t>
  </si>
  <si>
    <t>LA County 211</t>
  </si>
  <si>
    <t>YMCA Montebello-Commerce</t>
  </si>
  <si>
    <t>Sr. Citizens Emergency Fund I.V., Inc.</t>
  </si>
  <si>
    <t>Coachella Valley Housing Coalition</t>
  </si>
  <si>
    <t>HABBM</t>
  </si>
  <si>
    <t>Second Harvest Food Bank of Orange County</t>
  </si>
  <si>
    <t>Southeast Community Development Corp.</t>
  </si>
  <si>
    <t>Latino Resource Organization</t>
  </si>
  <si>
    <t>Independent Living Center of Southern California</t>
  </si>
  <si>
    <t>Community Action Partnership - Kern County</t>
  </si>
  <si>
    <t>El Concilio del Condado de Ventura</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</si>
  <si>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</si>
  <si>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</si>
  <si>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</si>
  <si>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</si>
  <si>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</si>
  <si>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</si>
  <si>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</si>
  <si>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</si>
  <si>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</si>
  <si>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</si>
  <si>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Green Light Shipping</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</si>
  <si>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</si>
  <si>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</si>
  <si>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</si>
  <si>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</si>
  <si>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</si>
  <si>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</si>
  <si>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</si>
  <si>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</si>
  <si>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</si>
  <si>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</si>
  <si>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</si>
  <si>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</si>
  <si>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</si>
  <si>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</si>
  <si>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</si>
  <si>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</si>
  <si>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</si>
  <si>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</si>
  <si>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</si>
  <si>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t>SCG -- Disputes Resolved</t>
  </si>
  <si>
    <t>Assisted with CARE Re-Certification/Audit</t>
  </si>
  <si>
    <t>Payment Extension</t>
  </si>
  <si>
    <t>Payment Plan</t>
  </si>
  <si>
    <t>TOTAL</t>
  </si>
  <si>
    <t>SCG -- Disputes Resolved by Language</t>
  </si>
  <si>
    <t>Spanish</t>
  </si>
  <si>
    <t>Assisted with Changes to Account</t>
  </si>
  <si>
    <t>ESAP</t>
  </si>
  <si>
    <t>HEAP</t>
  </si>
  <si>
    <t>Armenian</t>
  </si>
  <si>
    <t>English</t>
  </si>
  <si>
    <t>Korean</t>
  </si>
  <si>
    <t>Vietnamese</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</si>
  <si>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</si>
  <si>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</si>
  <si>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</si>
  <si>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</si>
  <si>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</si>
  <si>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</si>
  <si>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</si>
  <si>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</si>
  <si>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</si>
  <si>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</si>
  <si>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Cantonese</t>
  </si>
  <si>
    <t>Mandarin</t>
  </si>
  <si>
    <t>CARE/FERA and Other Assistance Programs</t>
  </si>
  <si>
    <t>Electric and Natural Gas Safety</t>
  </si>
  <si>
    <t>Tagalog</t>
  </si>
  <si>
    <t>Energy Conservation</t>
  </si>
  <si>
    <t>Gas Aggregation</t>
  </si>
  <si>
    <t>High Energy Use</t>
  </si>
  <si>
    <t>Level Pay Plan</t>
  </si>
  <si>
    <t>Understanding Your Bill</t>
  </si>
  <si>
    <r>
      <rPr>
        <vertAlign val="superscript"/>
        <sz val="10"/>
        <color theme="1"/>
        <rFont val="Arial"/>
        <family val="2"/>
      </rPr>
      <t>2</t>
    </r>
    <r>
      <rPr>
        <sz val="10"/>
        <color theme="1"/>
        <rFont val="Arial"/>
        <family val="2"/>
      </rPr>
      <t xml:space="preserve"> Contractor states all sessions at least 30 minutes.</t>
    </r>
  </si>
  <si>
    <t>SCG – Needs Assistance</t>
  </si>
  <si>
    <t>SCG – Needs Assistance by Language</t>
  </si>
  <si>
    <t>Note: Any required corrections/adjustments are reported herein and supersede results reported in prior months, and may reflect YTD adjustments.</t>
  </si>
  <si>
    <t>Note: The total number of services may exceed the total number of cases because some casese will include more than one service provided.</t>
  </si>
  <si>
    <t>Expenses Since Jan. 1, 2019</t>
  </si>
  <si>
    <t>% of 2019 Budget Expensed</t>
  </si>
  <si>
    <t>Authorized Budget</t>
  </si>
  <si>
    <t>Marketing and Outreach</t>
  </si>
  <si>
    <t xml:space="preserve">     Domestic Hot Water</t>
  </si>
  <si>
    <t>Mult-Family</t>
  </si>
  <si>
    <r>
      <t xml:space="preserve">Year to Date Expenses </t>
    </r>
    <r>
      <rPr>
        <b/>
        <vertAlign val="superscript"/>
        <sz val="10"/>
        <rFont val="Arial"/>
        <family val="2"/>
      </rPr>
      <t>2</t>
    </r>
  </si>
  <si>
    <r>
      <rPr>
        <vertAlign val="superscript"/>
        <sz val="10"/>
        <rFont val="Arial"/>
        <family val="2"/>
      </rPr>
      <t>2</t>
    </r>
    <r>
      <rPr>
        <sz val="10"/>
        <rFont val="Arial"/>
        <family val="2"/>
      </rPr>
      <t xml:space="preserve"> Year to date expenses include cost from current year 2019.</t>
    </r>
  </si>
  <si>
    <r>
      <t xml:space="preserve">Rapid Feeback Research / Analysis </t>
    </r>
    <r>
      <rPr>
        <vertAlign val="superscript"/>
        <sz val="11"/>
        <rFont val="Calibri"/>
        <family val="2"/>
        <scheme val="minor"/>
      </rPr>
      <t>4</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</si>
  <si>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</si>
  <si>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</si>
  <si>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</si>
  <si>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r>
      <rPr>
        <b/>
        <sz val="10"/>
        <rFont val="Arial"/>
        <family val="2"/>
      </rPr>
      <t>Note:</t>
    </r>
    <r>
      <rPr>
        <sz val="10"/>
        <rFont val="Arial"/>
        <family val="2"/>
      </rPr>
      <t xml:space="preserve"> Any required corrections/adjustments are reported herein and supersede results reported in prior months and may reflect YTD adjustments.</t>
    </r>
  </si>
  <si>
    <r>
      <t xml:space="preserve">CPUC Energy Division </t>
    </r>
    <r>
      <rPr>
        <vertAlign val="superscript"/>
        <sz val="10"/>
        <rFont val="Arial"/>
        <family val="2"/>
      </rPr>
      <t>2</t>
    </r>
  </si>
  <si>
    <t>Total Households Weatherized 5</t>
  </si>
  <si>
    <r>
      <t>Total</t>
    </r>
    <r>
      <rPr>
        <b/>
        <vertAlign val="superscript"/>
        <sz val="10"/>
        <rFont val="Arial"/>
        <family val="2"/>
      </rPr>
      <t>1</t>
    </r>
  </si>
  <si>
    <r>
      <t xml:space="preserve">TOTAL PROGRAM BUDGET/EXPENSES </t>
    </r>
    <r>
      <rPr>
        <b/>
        <vertAlign val="superscript"/>
        <sz val="10"/>
        <rFont val="Arial"/>
        <family val="2"/>
      </rPr>
      <t>1</t>
    </r>
  </si>
  <si>
    <t>Number</t>
  </si>
  <si>
    <t xml:space="preserve">Units </t>
  </si>
  <si>
    <t>Subtotal of Master-metered Multifamily Properties Treated</t>
  </si>
  <si>
    <t>Administration</t>
  </si>
  <si>
    <t>Direct Implementation (Non-Incentive)</t>
  </si>
  <si>
    <t>Direct Implementation</t>
  </si>
  <si>
    <t>&lt;&lt;Includes measures costs</t>
  </si>
  <si>
    <t>TOTAL MF CAM COSTS</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</si>
  <si>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</si>
  <si>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</si>
  <si>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 xml:space="preserve">Therms </t>
    </r>
    <r>
      <rPr>
        <b/>
        <vertAlign val="superscript"/>
        <sz val="10"/>
        <rFont val="Arial"/>
        <family val="2"/>
      </rPr>
      <t>4</t>
    </r>
    <r>
      <rPr>
        <b/>
        <sz val="10"/>
        <rFont val="Arial"/>
        <family val="2"/>
      </rPr>
      <t xml:space="preserve"> (Annual)</t>
    </r>
  </si>
  <si>
    <r>
      <rPr>
        <vertAlign val="superscript"/>
        <sz val="10"/>
        <rFont val="Arial"/>
        <family val="2"/>
      </rPr>
      <t>4</t>
    </r>
    <r>
      <rPr>
        <sz val="10"/>
        <rFont val="Arial"/>
        <family val="2"/>
      </rPr>
      <t xml:space="preserve"> All savings are calculated based on the following sources:</t>
    </r>
  </si>
  <si>
    <r>
      <rPr>
        <vertAlign val="superscript"/>
        <sz val="10"/>
        <rFont val="Arial"/>
        <family val="2"/>
      </rPr>
      <t>5</t>
    </r>
    <r>
      <rPr>
        <sz val="10"/>
        <rFont val="Arial"/>
        <family val="2"/>
      </rPr>
      <t xml:space="preserve"> Microwave savings are from ECONorthWest Studies received in December of 2011.</t>
    </r>
  </si>
  <si>
    <r>
      <t xml:space="preserve">Air Sealing / Envelope </t>
    </r>
    <r>
      <rPr>
        <vertAlign val="superscript"/>
        <sz val="10"/>
        <rFont val="Arial"/>
        <family val="2"/>
      </rPr>
      <t>6</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</si>
  <si>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</si>
  <si>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 xml:space="preserve">Commissioning </t>
    </r>
    <r>
      <rPr>
        <vertAlign val="superscript"/>
        <sz val="10"/>
        <rFont val="Arial"/>
        <family val="2"/>
      </rPr>
      <t>7</t>
    </r>
  </si>
  <si>
    <r>
      <rPr>
        <vertAlign val="superscript"/>
        <sz val="10"/>
        <rFont val="Arial"/>
        <family val="2"/>
      </rPr>
      <t>7</t>
    </r>
    <r>
      <rPr>
        <sz val="10"/>
        <rFont val="Arial"/>
        <family val="2"/>
      </rPr>
      <t xml:space="preserve"> Refers to optimizing the installation of the measure installed such as retrofitting pipes, etc.</t>
    </r>
  </si>
  <si>
    <r>
      <t xml:space="preserve">Audit </t>
    </r>
    <r>
      <rPr>
        <vertAlign val="superscript"/>
        <sz val="10"/>
        <rFont val="Arial"/>
        <family val="2"/>
      </rPr>
      <t>8</t>
    </r>
  </si>
  <si>
    <r>
      <t xml:space="preserve">Administration </t>
    </r>
    <r>
      <rPr>
        <vertAlign val="superscript"/>
        <sz val="10"/>
        <rFont val="Arial"/>
        <family val="2"/>
      </rPr>
      <t>9,10</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</si>
  <si>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</si>
  <si>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t xml:space="preserve">10  </t>
    </r>
    <r>
      <rPr>
        <sz val="10"/>
        <rFont val="Arial"/>
        <family val="2"/>
      </rPr>
      <t>Includes a credit amount related to prior period corrections.</t>
    </r>
  </si>
  <si>
    <r>
      <t xml:space="preserve">Outreach &amp; Assessment </t>
    </r>
    <r>
      <rPr>
        <vertAlign val="superscript"/>
        <sz val="10"/>
        <rFont val="Arial"/>
        <family val="2"/>
      </rPr>
      <t>10</t>
    </r>
  </si>
  <si>
    <r>
      <rPr>
        <vertAlign val="superscript"/>
        <sz val="10"/>
        <rFont val="Arial"/>
        <family val="2"/>
      </rPr>
      <t>11</t>
    </r>
    <r>
      <rPr>
        <sz val="10"/>
        <rFont val="Arial"/>
        <family val="2"/>
      </rPr>
      <t xml:space="preserve"> Weatherization may consist of attic insulation, attic access weatherization, weatherstripping - door, caulking, &amp; minor home repairs.</t>
    </r>
  </si>
  <si>
    <t>Energy Savings Assistance CAM Program Table 2B-1, Eligible Common Area Measures List</t>
  </si>
  <si>
    <t>Effective Date</t>
  </si>
  <si>
    <t>Envelope</t>
  </si>
  <si>
    <r>
      <t>Common Area Measures Category and Eligible Measures Title</t>
    </r>
    <r>
      <rPr>
        <b/>
        <vertAlign val="superscript"/>
        <sz val="10"/>
        <rFont val="Arial"/>
        <family val="2"/>
      </rPr>
      <t xml:space="preserve"> 1</t>
    </r>
  </si>
  <si>
    <r>
      <t xml:space="preserve">End Date </t>
    </r>
    <r>
      <rPr>
        <b/>
        <vertAlign val="superscript"/>
        <sz val="10"/>
        <rFont val="Arial"/>
        <family val="2"/>
      </rPr>
      <t>2</t>
    </r>
  </si>
  <si>
    <r>
      <t xml:space="preserve">Eligible Climate Zones </t>
    </r>
    <r>
      <rPr>
        <b/>
        <vertAlign val="superscript"/>
        <sz val="10"/>
        <rFont val="Arial"/>
        <family val="2"/>
      </rPr>
      <t>3</t>
    </r>
  </si>
  <si>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</si>
  <si>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</si>
  <si>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</si>
  <si>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</si>
  <si>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Average Lifecycle Bill Savings / Treated Household</t>
  </si>
  <si>
    <t xml:space="preserve"> Energy Savings Assistance Program Table 4 - Homes / Buildings Treated</t>
  </si>
  <si>
    <t xml:space="preserve">[1] For IOU low income-related and Energy Efficiency reporting and analysis, the Goldsmith definition is applied. </t>
  </si>
  <si>
    <t>Energy Savings Assistance Program Table 7 (Second Refrigerators, In-Home Education, MyEnergy/My Account Platform)</t>
  </si>
  <si>
    <t>All Climate Zones</t>
  </si>
  <si>
    <t>Large Water Heater Replace</t>
  </si>
  <si>
    <t>Boiler Replace</t>
  </si>
  <si>
    <t xml:space="preserve">Air Sealing / Envelope </t>
  </si>
  <si>
    <t xml:space="preserve">All Climate Zones </t>
  </si>
  <si>
    <t>Attic Insulation</t>
  </si>
  <si>
    <t>Smart Thermostat</t>
  </si>
  <si>
    <t>CSD MF Tenant Units Treated</t>
  </si>
  <si>
    <t>Energy Savings Assistance Program Common Area Measures - Table 2B</t>
  </si>
  <si>
    <r>
      <t xml:space="preserve">ESA CAM Measures </t>
    </r>
    <r>
      <rPr>
        <b/>
        <vertAlign val="superscript"/>
        <sz val="10"/>
        <rFont val="Arial"/>
        <family val="2"/>
      </rPr>
      <t>2, 3</t>
    </r>
  </si>
  <si>
    <t>Multifamily Properties Treated</t>
  </si>
  <si>
    <r>
      <t xml:space="preserve">Total number of Multifamily Properties Treated </t>
    </r>
    <r>
      <rPr>
        <b/>
        <vertAlign val="superscript"/>
        <sz val="10"/>
        <rFont val="Arial"/>
        <family val="2"/>
      </rPr>
      <t>12</t>
    </r>
  </si>
  <si>
    <r>
      <t xml:space="preserve">Total Number of Multifamily Tenant Units w/in Properties Treated </t>
    </r>
    <r>
      <rPr>
        <b/>
        <vertAlign val="superscript"/>
        <sz val="10"/>
        <rFont val="Arial"/>
        <family val="2"/>
      </rPr>
      <t>13</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</si>
  <si>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</si>
  <si>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</si>
  <si>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</si>
  <si>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12</t>
    </r>
    <r>
      <rPr>
        <sz val="10"/>
        <rFont val="Arial"/>
        <family val="2"/>
      </rPr>
      <t xml:space="preserve"> Multifamily properties are sites with at least five (5) or more dwelling units.  The properties may have multiple buildings. </t>
    </r>
  </si>
  <si>
    <r>
      <rPr>
        <vertAlign val="superscript"/>
        <sz val="10"/>
        <rFont val="Arial"/>
        <family val="2"/>
      </rPr>
      <t>13</t>
    </r>
    <r>
      <rPr>
        <sz val="10"/>
        <rFont val="Arial"/>
        <family val="2"/>
      </rPr>
      <t xml:space="preserve"> Multifamily tenant units are the number of dwelling units located within properties treated.  This number does not represent the same number of dwellings treated as captured in table 2A.</t>
    </r>
  </si>
  <si>
    <t>Table 3A-1, ESA Program</t>
  </si>
  <si>
    <t>Table 3A-2, ESA Program - CSD Leveraging</t>
  </si>
  <si>
    <t>Table 3A-3, Summary - ESA Program/CSD Leveraging</t>
  </si>
  <si>
    <t>Table 3B, ESA Program - Multifamily Common Area</t>
  </si>
  <si>
    <t>Average 1st Year Bill Savings / Treated Properties</t>
  </si>
  <si>
    <t>Average Lifecycle Bill Savings / Treated Properties</t>
  </si>
  <si>
    <t>Table 4A-1, ESA Program</t>
  </si>
  <si>
    <t>Table 4B, ESA Program - CSD Leveraging</t>
  </si>
  <si>
    <t>Table 4C, ESA Program - Multi-Family Common Area</t>
  </si>
  <si>
    <t>Properties Treated YTD</t>
  </si>
  <si>
    <t xml:space="preserve"> Energy Savings Assistance Program Table 4A-2 -  Homes Unwilling / Unable to Participate</t>
  </si>
  <si>
    <t>Table 5A, ESA Program</t>
  </si>
  <si>
    <t>Table 5B, ESA Program - CSD Leveraging</t>
  </si>
  <si>
    <t>Table 5C, ESA Program - Multi-Family Common Area</t>
  </si>
  <si>
    <t># of Properties Treated by Month</t>
  </si>
  <si>
    <t># of  Properties Treated by Month</t>
  </si>
  <si>
    <t>7A - Households Receiving Second Refrigerators</t>
  </si>
  <si>
    <t>7B - Households Receiving In- Home Energy Education Only</t>
  </si>
  <si>
    <t>7C - Households for My Energy/My Account Platform</t>
  </si>
  <si>
    <r>
      <t>Monthly Total</t>
    </r>
    <r>
      <rPr>
        <b/>
        <vertAlign val="superscript"/>
        <sz val="10"/>
        <color theme="1"/>
        <rFont val="Arial"/>
        <family val="2"/>
      </rPr>
      <t xml:space="preserve"> 3</t>
    </r>
  </si>
  <si>
    <t xml:space="preserve"> Energy Savings Assistance Program Table 1A - Energy Savings Assistance Program  Expenses Funded From 2009-2016 Unspent ESA Program Funds </t>
  </si>
  <si>
    <t>Freezers</t>
  </si>
  <si>
    <t>Water Heater Repair/Replace</t>
  </si>
  <si>
    <t>Tub Diverter/Spout</t>
  </si>
  <si>
    <t>Evaporative Cooler</t>
  </si>
  <si>
    <t>Energy Efficient Fan Control A/C Time Delay</t>
  </si>
  <si>
    <t>Prescriptive Duct Sealing</t>
  </si>
  <si>
    <t>High Efficiency Forced Air Unit (HE FAU)</t>
  </si>
  <si>
    <r>
      <t xml:space="preserve">Other Hot Water </t>
    </r>
    <r>
      <rPr>
        <vertAlign val="superscript"/>
        <sz val="10"/>
        <rFont val="Arial"/>
        <family val="2"/>
      </rPr>
      <t>4</t>
    </r>
  </si>
  <si>
    <r>
      <t>Tank and Pipe Insulation</t>
    </r>
    <r>
      <rPr>
        <vertAlign val="superscript"/>
        <sz val="10"/>
        <rFont val="Arial"/>
        <family val="2"/>
      </rPr>
      <t xml:space="preserve"> 5</t>
    </r>
  </si>
  <si>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t>
    </r>
  </si>
  <si>
    <r>
      <t>Total Households Weatherized</t>
    </r>
    <r>
      <rPr>
        <vertAlign val="superscript"/>
        <sz val="10"/>
        <rFont val="Arial"/>
        <family val="2"/>
      </rPr>
      <t xml:space="preserve"> 7</t>
    </r>
  </si>
  <si>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</si>
  <si>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t xml:space="preserve"># Eligible Households to be Treated for PY </t>
    </r>
    <r>
      <rPr>
        <b/>
        <vertAlign val="superscript"/>
        <sz val="10"/>
        <rFont val="Arial"/>
        <family val="2"/>
      </rPr>
      <t>8</t>
    </r>
  </si>
  <si>
    <r>
      <rPr>
        <vertAlign val="superscript"/>
        <sz val="10"/>
        <rFont val="Arial"/>
        <family val="2"/>
      </rPr>
      <t>8</t>
    </r>
    <r>
      <rPr>
        <sz val="10"/>
        <rFont val="Arial"/>
        <family val="2"/>
      </rPr>
      <t xml:space="preserve">  PY Target per AL 5325 Non-Standard Disposition</t>
    </r>
  </si>
  <si>
    <r>
      <t>ESA Program (Aliso Canyon - SCG &amp; SCE)</t>
    </r>
    <r>
      <rPr>
        <b/>
        <vertAlign val="superscript"/>
        <sz val="12"/>
        <rFont val="Arial"/>
        <family val="2"/>
      </rPr>
      <t xml:space="preserve"> 9</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</si>
  <si>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</si>
  <si>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</si>
  <si>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t xml:space="preserve">Year-To-Date Completed &amp; Expensed Installation </t>
    </r>
    <r>
      <rPr>
        <b/>
        <vertAlign val="superscript"/>
        <sz val="10"/>
        <rFont val="Arial"/>
        <family val="2"/>
      </rPr>
      <t>10</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</si>
  <si>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</si>
  <si>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</si>
  <si>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</si>
  <si>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</si>
  <si>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</si>
  <si>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r>
      <t xml:space="preserve">Total Households Weatherized </t>
    </r>
    <r>
      <rPr>
        <vertAlign val="superscript"/>
        <sz val="10"/>
        <rFont val="Arial"/>
        <family val="2"/>
      </rPr>
      <t>6</t>
    </r>
  </si>
  <si>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</si>
  <si>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</si>
  <si>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</si>
  <si>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</si>
  <si>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t>Other Hot Water</t>
  </si>
  <si>
    <t>Tank and Pipe Insulation</t>
  </si>
  <si>
    <t>Thermostatic Shower Valves</t>
  </si>
  <si>
    <t>2018, and Non-Standard Disposition of Midcycle AL 5325, dated December 19, 2018 are not shown on this table but appear on Table 1A.</t>
  </si>
  <si>
    <t>2018 activities. This amount will be incorporated in 2018 costs as reported in the SoCalGas’ Annual Report filed May 2019.</t>
  </si>
  <si>
    <t xml:space="preserve">   DNV-GL  “Energy Savings Assistance (ESA) Program Impact Evaluation Program Years 2015-2017.” April 26, 2019.</t>
  </si>
  <si>
    <t xml:space="preserve">  DNV-GL  “Energy Savings Assistance (ESA) Program Impact Evaluation Program Years 2015-2017.” April 26, 2019.</t>
  </si>
  <si>
    <t>DNV-GL  “Energy Savings Assistance (ESA) Program Impact Evaluation Program Years 2015-2017.” April 26, 2019.</t>
  </si>
  <si>
    <t>New - LED Diffuse A-Lamps</t>
  </si>
  <si>
    <t>New - LED Reflector Bulbs (PAR/BR)</t>
  </si>
  <si>
    <t>New - LED Torchieres</t>
  </si>
  <si>
    <t>New - LED Exterior Hardwired Fixtures</t>
  </si>
  <si>
    <t>New - LED Internal Hardwire</t>
  </si>
  <si>
    <t>New - Smart Power Strips - Tier 2</t>
  </si>
  <si>
    <t>New - Blower Motor Retrofit</t>
  </si>
  <si>
    <t>New - Combined Showerhead/TSV</t>
  </si>
  <si>
    <t>New - Heat Pump Water Heater</t>
  </si>
  <si>
    <r>
      <t>Microwaves</t>
    </r>
    <r>
      <rPr>
        <vertAlign val="superscript"/>
        <sz val="10"/>
        <rFont val="Arial"/>
        <family val="2"/>
      </rPr>
      <t xml:space="preserve"> 5</t>
    </r>
  </si>
  <si>
    <t>Armenian Relief Society*</t>
  </si>
  <si>
    <t>Asian-American Resource Center*</t>
  </si>
  <si>
    <t>Chinatown Service Center*</t>
  </si>
  <si>
    <t>Delhi Center*</t>
  </si>
  <si>
    <t>Koreatown Youth and Community Center*</t>
  </si>
  <si>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</si>
  <si>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t>CARE Enrollment</t>
  </si>
  <si>
    <t>Set Up New Account</t>
  </si>
  <si>
    <r>
      <t>CHANGES: Monthly summary of ratepayers provided education, needs assistance and dispute resolution services</t>
    </r>
    <r>
      <rPr>
        <b/>
        <vertAlign val="superscript"/>
        <sz val="14"/>
        <color theme="1"/>
        <rFont val="Arial"/>
        <family val="2"/>
      </rPr>
      <t>1</t>
    </r>
  </si>
  <si>
    <t>No. of attendees at Consumer Education sessions</t>
  </si>
  <si>
    <r>
      <rPr>
        <vertAlign val="superscript"/>
        <sz val="10"/>
        <color theme="1"/>
        <rFont val="Arial"/>
        <family val="2"/>
      </rPr>
      <t>1</t>
    </r>
    <r>
      <rPr>
        <sz val="10"/>
        <color theme="1"/>
        <rFont val="Arial"/>
        <family val="2"/>
      </rPr>
      <t xml:space="preserve"> Information provided by CHANGES contractor.</t>
    </r>
  </si>
  <si>
    <t>Consumer Education Topic</t>
  </si>
  <si>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</si>
  <si>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3</t>
    </r>
    <r>
      <rPr>
        <sz val="10"/>
        <color theme="1"/>
        <rFont val="Arial"/>
        <family val="2"/>
      </rPr>
      <t xml:space="preserve"> As of July 2019, totals are reported on a monthly basis.</t>
    </r>
  </si>
  <si>
    <t xml:space="preserve"> N/A   </t>
  </si>
  <si>
    <r>
      <t>Gas Only</t>
    </r>
    <r>
      <rPr>
        <b/>
        <vertAlign val="superscript"/>
        <sz val="10"/>
        <rFont val="Arial"/>
        <family val="2"/>
      </rPr>
      <t xml:space="preserve"> 1</t>
    </r>
  </si>
  <si>
    <r>
      <rPr>
        <vertAlign val="superscript"/>
        <sz val="10"/>
        <rFont val="Arial"/>
        <family val="2"/>
      </rPr>
      <t>1</t>
    </r>
    <r>
      <rPr>
        <sz val="10"/>
        <rFont val="Arial"/>
        <family val="2"/>
      </rPr>
      <t xml:space="preserve">  As of September 2019, all savings are calculated based on the following source:</t>
    </r>
  </si>
  <si>
    <r>
      <rPr>
        <vertAlign val="superscript"/>
        <sz val="10"/>
        <rFont val="Arial"/>
        <family val="2"/>
      </rPr>
      <t>2</t>
    </r>
    <r>
      <rPr>
        <sz val="10"/>
        <rFont val="Arial"/>
        <family val="2"/>
      </rPr>
      <t xml:space="preserve">  As of September 2019, all savings are calculated based on the following source:</t>
    </r>
  </si>
  <si>
    <t>November 2019</t>
  </si>
  <si>
    <t xml:space="preserve"> November 2019</t>
  </si>
  <si>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t>
    </r>
  </si>
  <si>
    <r>
      <rPr>
        <vertAlign val="superscript"/>
        <sz val="10"/>
        <rFont val="Arial"/>
        <family val="2"/>
      </rPr>
      <t>2</t>
    </r>
    <r>
      <rPr>
        <sz val="10"/>
        <rFont val="Arial"/>
        <family val="2"/>
      </rPr>
      <t xml:space="preserve"> Current month credit is related to prior month's overspend now reallocated to Table 1A and funded out of prior cycle unspent funds.</t>
    </r>
  </si>
  <si>
    <r>
      <t xml:space="preserve">Regulatory Compliance </t>
    </r>
    <r>
      <rPr>
        <vertAlign val="superscript"/>
        <sz val="10"/>
        <rFont val="Arial"/>
        <family val="2"/>
      </rPr>
      <t>2</t>
    </r>
  </si>
  <si>
    <r>
      <t xml:space="preserve">Therm </t>
    </r>
    <r>
      <rPr>
        <b/>
        <vertAlign val="superscript"/>
        <sz val="10"/>
        <rFont val="Arial"/>
        <family val="2"/>
      </rPr>
      <t>1</t>
    </r>
  </si>
  <si>
    <t>1 - Savings calculated via deemed savings; NMEC methodology continues to be reviewed and evaluated with the Energy Division</t>
  </si>
  <si>
    <t>Water Heater Replace</t>
  </si>
  <si>
    <r>
      <rPr>
        <vertAlign val="superscript"/>
        <sz val="10"/>
        <rFont val="Arial"/>
        <family val="2"/>
      </rPr>
      <t>2</t>
    </r>
    <r>
      <rPr>
        <sz val="10"/>
        <rFont val="Arial"/>
        <family val="2"/>
      </rPr>
      <t xml:space="preserve"> Monthly credit due to correction of overallocation of CPUC oversight costs from CARE to ESA.  </t>
    </r>
  </si>
  <si>
    <r>
      <rPr>
        <vertAlign val="superscript"/>
        <sz val="10"/>
        <rFont val="Arial"/>
        <family val="2"/>
      </rPr>
      <t>3</t>
    </r>
    <r>
      <rPr>
        <sz val="10"/>
        <rFont val="Arial"/>
        <family val="2"/>
      </rPr>
      <t xml:space="preserve"> Overspent related to 4-year Impact Evaluation study budget due to timing of billing from Lead IOU for cost related to 2016. </t>
    </r>
  </si>
  <si>
    <r>
      <t xml:space="preserve">Low Income Impact Evaluation </t>
    </r>
    <r>
      <rPr>
        <vertAlign val="superscript"/>
        <sz val="10"/>
        <rFont val="Arial"/>
        <family val="2"/>
      </rPr>
      <t>2</t>
    </r>
  </si>
  <si>
    <r>
      <t xml:space="preserve">Low Income Needs Assessment </t>
    </r>
    <r>
      <rPr>
        <vertAlign val="superscript"/>
        <sz val="10"/>
        <rFont val="Arial"/>
        <family val="2"/>
      </rPr>
      <t>2,3</t>
    </r>
  </si>
  <si>
    <t>October 1 - 31, 2019</t>
  </si>
  <si>
    <t>Reporting Period: October 2019</t>
  </si>
  <si>
    <t>Bill Adjustment</t>
  </si>
  <si>
    <t>Farsi</t>
  </si>
  <si>
    <t>Japanese</t>
  </si>
  <si>
    <r>
      <t xml:space="preserve">CPUC Energy Division </t>
    </r>
    <r>
      <rPr>
        <vertAlign val="superscript"/>
        <sz val="10"/>
        <rFont val="Arial"/>
        <family val="2"/>
      </rPr>
      <t>3</t>
    </r>
  </si>
  <si>
    <r>
      <rPr>
        <b/>
        <sz val="10"/>
        <rFont val="Arial"/>
        <family val="2"/>
      </rPr>
      <t>Note</t>
    </r>
    <r>
      <rPr>
        <sz val="10"/>
        <rFont val="Arial"/>
        <family val="2"/>
      </rPr>
      <t>: In January 2019, a manual adjustment was made to exclude a net accrual/reversal debit amount of $2,781,810 for contractor costs related to all ESA Program measure categories associated to December</t>
    </r>
  </si>
  <si>
    <r>
      <rPr>
        <vertAlign val="superscript"/>
        <sz val="10"/>
        <rFont val="Arial"/>
        <family val="2"/>
      </rPr>
      <t>3</t>
    </r>
    <r>
      <rPr>
        <sz val="10"/>
        <rFont val="Arial"/>
        <family val="2"/>
      </rPr>
      <t xml:space="preserve"> Percentage of budget YTD over annual authorized budget due to delayed billed costs by CPUC in 2019 related to 2018 CPUC oversight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</si>
</sst>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0" formatCode="#,##0.00;[Red]#,##0.00"/>
    <numFmt numFmtId="181" formatCode="&quot;$&quot;#,##0.00"/>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b/>
      <sz val="12"/>
      <name val="Times New Roman"/>
      <family val="1"/>
    </font>
    <font>
      <sz val="12"/>
      <color theme="1"/>
      <name val="Times New Roman"/>
      <family val="1"/>
    </font>
    <font>
      <sz val="8"/>
      <name val="Arial Narrow"/>
      <family val="2"/>
    </font>
    <font>
      <sz val="11"/>
      <name val="Calibri"/>
      <family val="2"/>
      <scheme val="minor"/>
    </font>
    <font>
      <vertAlign val="superscrip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s>
  <fills count="11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rgb="FF000000"/>
      </left>
      <right style="thin">
        <color rgb="FF000000"/>
      </right>
      <top/>
      <bottom style="thin">
        <color rgb="FF000000"/>
      </bottom>
      <diagonal/>
    </border>
  </borders>
  <cellStyleXfs count="47509">
    <xf numFmtId="0" fontId="0" fillId="0" borderId="0"/>
    <xf numFmtId="170" fontId="19" fillId="2" borderId="0" applyNumberFormat="0" applyBorder="0" applyAlignment="0" applyProtection="0"/>
    <xf numFmtId="170" fontId="19" fillId="3" borderId="0" applyNumberFormat="0" applyBorder="0" applyAlignment="0" applyProtection="0"/>
    <xf numFmtId="170" fontId="19" fillId="4" borderId="0" applyNumberFormat="0" applyBorder="0" applyAlignment="0" applyProtection="0"/>
    <xf numFmtId="170" fontId="19" fillId="5" borderId="0" applyNumberFormat="0" applyBorder="0" applyAlignment="0" applyProtection="0"/>
    <xf numFmtId="170" fontId="19" fillId="6" borderId="0" applyNumberFormat="0" applyBorder="0" applyAlignment="0" applyProtection="0"/>
    <xf numFmtId="170" fontId="19" fillId="7" borderId="0" applyNumberFormat="0" applyBorder="0" applyAlignment="0" applyProtection="0"/>
    <xf numFmtId="170" fontId="19" fillId="8"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5" borderId="0" applyNumberFormat="0" applyBorder="0" applyAlignment="0" applyProtection="0"/>
    <xf numFmtId="170" fontId="19" fillId="8" borderId="0" applyNumberFormat="0" applyBorder="0" applyAlignment="0" applyProtection="0"/>
    <xf numFmtId="170" fontId="19" fillId="11" borderId="0" applyNumberFormat="0" applyBorder="0" applyAlignment="0" applyProtection="0"/>
    <xf numFmtId="170" fontId="20" fillId="12" borderId="0" applyNumberFormat="0" applyBorder="0" applyAlignment="0" applyProtection="0"/>
    <xf numFmtId="170" fontId="20" fillId="9" borderId="0" applyNumberFormat="0" applyBorder="0" applyAlignment="0" applyProtection="0"/>
    <xf numFmtId="170" fontId="20" fillId="10" borderId="0" applyNumberFormat="0" applyBorder="0" applyAlignment="0" applyProtection="0"/>
    <xf numFmtId="170" fontId="20" fillId="13" borderId="0" applyNumberFormat="0" applyBorder="0" applyAlignment="0" applyProtection="0"/>
    <xf numFmtId="170" fontId="20" fillId="14" borderId="0" applyNumberFormat="0" applyBorder="0" applyAlignment="0" applyProtection="0"/>
    <xf numFmtId="170" fontId="20" fillId="15" borderId="0" applyNumberFormat="0" applyBorder="0" applyAlignment="0" applyProtection="0"/>
    <xf numFmtId="170" fontId="20" fillId="16" borderId="0" applyNumberFormat="0" applyBorder="0" applyAlignment="0" applyProtection="0"/>
    <xf numFmtId="170" fontId="20" fillId="17" borderId="0" applyNumberFormat="0" applyBorder="0" applyAlignment="0" applyProtection="0"/>
    <xf numFmtId="170" fontId="20" fillId="18" borderId="0" applyNumberFormat="0" applyBorder="0" applyAlignment="0" applyProtection="0"/>
    <xf numFmtId="170" fontId="20" fillId="13" borderId="0" applyNumberFormat="0" applyBorder="0" applyAlignment="0" applyProtection="0"/>
    <xf numFmtId="170" fontId="20" fillId="14" borderId="0" applyNumberFormat="0" applyBorder="0" applyAlignment="0" applyProtection="0"/>
    <xf numFmtId="170" fontId="20" fillId="19" borderId="0" applyNumberFormat="0" applyBorder="0" applyAlignment="0" applyProtection="0"/>
    <xf numFmtId="166" fontId="39" fillId="20" borderId="1">
      <alignment horizontal="center" vertical="center"/>
    </xf>
    <xf numFmtId="166" fontId="39" fillId="20" borderId="1">
      <alignment horizontal="center" vertical="center"/>
    </xf>
    <xf numFmtId="166" fontId="39" fillId="20" borderId="1">
      <alignment horizontal="center" vertical="center"/>
    </xf>
    <xf numFmtId="166" fontId="39" fillId="20" borderId="1">
      <alignment horizontal="center" vertical="center"/>
    </xf>
    <xf numFmtId="170" fontId="21" fillId="3" borderId="0" applyNumberFormat="0" applyBorder="0" applyAlignment="0" applyProtection="0"/>
    <xf numFmtId="170" fontId="22" fillId="21" borderId="2" applyNumberFormat="0" applyAlignment="0" applyProtection="0"/>
    <xf numFmtId="170" fontId="23" fillId="22" borderId="3" applyNumberFormat="0" applyAlignment="0" applyProtection="0"/>
    <xf numFmtId="41"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70" fontId="24" fillId="0" borderId="0" applyNumberForma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170" fontId="25" fillId="4" borderId="0" applyNumberFormat="0" applyBorder="0" applyAlignment="0" applyProtection="0"/>
    <xf numFmtId="38" fontId="40" fillId="23" borderId="0" applyNumberFormat="0" applyBorder="0" applyAlignment="0" applyProtection="0"/>
    <xf numFmtId="38" fontId="40" fillId="23" borderId="0" applyNumberFormat="0" applyBorder="0" applyAlignment="0" applyProtection="0"/>
    <xf numFmtId="170" fontId="41" fillId="0" borderId="0" applyNumberFormat="0" applyFill="0" applyBorder="0" applyAlignment="0" applyProtection="0"/>
    <xf numFmtId="170" fontId="37" fillId="0" borderId="4" applyNumberFormat="0" applyAlignment="0" applyProtection="0">
      <alignment horizontal="left" vertical="center"/>
    </xf>
    <xf numFmtId="170" fontId="37" fillId="0" borderId="5">
      <alignment horizontal="left" vertical="center"/>
    </xf>
    <xf numFmtId="170" fontId="42"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37" fillId="0" borderId="0" applyNumberFormat="0" applyFont="0" applyFill="0" applyBorder="0" applyProtection="0"/>
    <xf numFmtId="170" fontId="37" fillId="0" borderId="0" applyNumberFormat="0" applyFont="0" applyFill="0" applyBorder="0" applyProtection="0"/>
    <xf numFmtId="170" fontId="37" fillId="0" borderId="0" applyNumberFormat="0" applyFont="0" applyFill="0" applyBorder="0" applyProtection="0"/>
    <xf numFmtId="170" fontId="26" fillId="0" borderId="7" applyNumberFormat="0" applyFill="0" applyAlignment="0" applyProtection="0"/>
    <xf numFmtId="170" fontId="26" fillId="0" borderId="0" applyNumberFormat="0" applyFill="0" applyBorder="0" applyAlignment="0" applyProtection="0"/>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8" fontId="33" fillId="0" borderId="0" applyFont="0" applyFill="0" applyBorder="0" applyAlignment="0" applyProtection="0">
      <alignment horizontal="center"/>
    </xf>
    <xf numFmtId="170" fontId="43" fillId="0" borderId="8" applyNumberFormat="0" applyFill="0" applyAlignment="0" applyProtection="0"/>
    <xf numFmtId="0" fontId="72" fillId="0" borderId="0" applyNumberFormat="0" applyFill="0" applyBorder="0" applyAlignment="0" applyProtection="0">
      <alignment vertical="top"/>
      <protection locked="0"/>
    </xf>
    <xf numFmtId="10" fontId="40" fillId="24" borderId="9" applyNumberFormat="0" applyBorder="0" applyAlignment="0" applyProtection="0"/>
    <xf numFmtId="10" fontId="40" fillId="24" borderId="9" applyNumberFormat="0" applyBorder="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28" fillId="0" borderId="10" applyNumberFormat="0" applyFill="0" applyAlignment="0" applyProtection="0"/>
    <xf numFmtId="170" fontId="29" fillId="25" borderId="0" applyNumberFormat="0" applyBorder="0" applyAlignment="0" applyProtection="0"/>
    <xf numFmtId="37" fontId="44" fillId="0" borderId="0"/>
    <xf numFmtId="37" fontId="44" fillId="0" borderId="0"/>
    <xf numFmtId="37" fontId="44" fillId="0" borderId="0"/>
    <xf numFmtId="37" fontId="44" fillId="0" borderId="0"/>
    <xf numFmtId="169" fontId="45" fillId="0" borderId="0"/>
    <xf numFmtId="169" fontId="45" fillId="0" borderId="0"/>
    <xf numFmtId="169" fontId="45" fillId="0" borderId="0"/>
    <xf numFmtId="169" fontId="4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0" fontId="33" fillId="0" borderId="0"/>
    <xf numFmtId="170" fontId="59" fillId="0" borderId="0"/>
    <xf numFmtId="170" fontId="5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0" fontId="33" fillId="0" borderId="0"/>
    <xf numFmtId="0" fontId="33" fillId="0" borderId="0"/>
    <xf numFmtId="170" fontId="33" fillId="0" borderId="0"/>
    <xf numFmtId="0" fontId="33" fillId="0" borderId="0"/>
    <xf numFmtId="170" fontId="33" fillId="0" borderId="0"/>
    <xf numFmtId="0" fontId="33" fillId="0" borderId="0"/>
    <xf numFmtId="170" fontId="33" fillId="0" borderId="0"/>
    <xf numFmtId="0" fontId="33" fillId="0" borderId="0"/>
    <xf numFmtId="170" fontId="33" fillId="0" borderId="0"/>
    <xf numFmtId="170" fontId="70" fillId="0" borderId="0"/>
    <xf numFmtId="170" fontId="33" fillId="0" borderId="0"/>
    <xf numFmtId="0" fontId="33" fillId="0" borderId="0"/>
    <xf numFmtId="0" fontId="33" fillId="0" borderId="0"/>
    <xf numFmtId="0" fontId="33" fillId="0" borderId="0"/>
    <xf numFmtId="0" fontId="33" fillId="0" borderId="0"/>
    <xf numFmtId="0" fontId="33" fillId="0" borderId="0"/>
    <xf numFmtId="0" fontId="74" fillId="0" borderId="0"/>
    <xf numFmtId="0" fontId="74" fillId="0" borderId="0"/>
    <xf numFmtId="0" fontId="74" fillId="0" borderId="0"/>
    <xf numFmtId="0" fontId="74" fillId="0" borderId="0"/>
    <xf numFmtId="0" fontId="74" fillId="0" borderId="0"/>
    <xf numFmtId="170" fontId="70" fillId="0" borderId="0"/>
    <xf numFmtId="0" fontId="74" fillId="0" borderId="0"/>
    <xf numFmtId="0" fontId="74" fillId="0" borderId="0"/>
    <xf numFmtId="0" fontId="74" fillId="0" borderId="0"/>
    <xf numFmtId="0" fontId="74" fillId="0" borderId="0"/>
    <xf numFmtId="0" fontId="74" fillId="0" borderId="0"/>
    <xf numFmtId="0" fontId="74" fillId="0" borderId="0"/>
    <xf numFmtId="170" fontId="70" fillId="0" borderId="0"/>
    <xf numFmtId="170" fontId="33" fillId="0" borderId="0"/>
    <xf numFmtId="170" fontId="33" fillId="0" borderId="0"/>
    <xf numFmtId="170" fontId="33" fillId="0" borderId="0"/>
    <xf numFmtId="0" fontId="33" fillId="0" borderId="0"/>
    <xf numFmtId="170" fontId="33" fillId="26" borderId="11" applyNumberFormat="0" applyFont="0" applyAlignment="0" applyProtection="0"/>
    <xf numFmtId="170" fontId="30" fillId="21" borderId="12" applyNumberFormat="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 fontId="35" fillId="27" borderId="12" applyNumberFormat="0" applyProtection="0">
      <alignment vertical="center"/>
    </xf>
    <xf numFmtId="4" fontId="35" fillId="27" borderId="12" applyNumberFormat="0" applyProtection="0">
      <alignment vertical="center"/>
    </xf>
    <xf numFmtId="4" fontId="71" fillId="28" borderId="9" applyNumberFormat="0" applyProtection="0">
      <alignment horizontal="right" vertical="center" wrapText="1"/>
    </xf>
    <xf numFmtId="4" fontId="35" fillId="27" borderId="12" applyNumberFormat="0" applyProtection="0">
      <alignment vertical="center"/>
    </xf>
    <xf numFmtId="4" fontId="71" fillId="28" borderId="9" applyNumberFormat="0" applyProtection="0">
      <alignment horizontal="right" vertical="center" wrapText="1"/>
    </xf>
    <xf numFmtId="4" fontId="52" fillId="27" borderId="13" applyNumberFormat="0" applyProtection="0">
      <alignment vertical="center"/>
    </xf>
    <xf numFmtId="4" fontId="53" fillId="29" borderId="6">
      <alignment vertical="center"/>
    </xf>
    <xf numFmtId="4" fontId="54" fillId="29" borderId="6">
      <alignment vertical="center"/>
    </xf>
    <xf numFmtId="4" fontId="53" fillId="30" borderId="6">
      <alignment vertical="center"/>
    </xf>
    <xf numFmtId="4" fontId="54" fillId="30" borderId="6">
      <alignment vertical="center"/>
    </xf>
    <xf numFmtId="4" fontId="35" fillId="27" borderId="12" applyNumberFormat="0" applyProtection="0">
      <alignment horizontal="left" vertical="center" indent="1"/>
    </xf>
    <xf numFmtId="4" fontId="35" fillId="27" borderId="12" applyNumberFormat="0" applyProtection="0">
      <alignment horizontal="left" vertical="center" indent="1"/>
    </xf>
    <xf numFmtId="4" fontId="71" fillId="28" borderId="9" applyNumberFormat="0" applyProtection="0">
      <alignment horizontal="left" vertical="center" indent="1"/>
    </xf>
    <xf numFmtId="4" fontId="35" fillId="27" borderId="12" applyNumberFormat="0" applyProtection="0">
      <alignment horizontal="left" vertical="center" indent="1"/>
    </xf>
    <xf numFmtId="4" fontId="71" fillId="28" borderId="9" applyNumberFormat="0" applyProtection="0">
      <alignment horizontal="left" vertical="center" indent="1"/>
    </xf>
    <xf numFmtId="170" fontId="34" fillId="27" borderId="13" applyNumberFormat="0" applyProtection="0">
      <alignment horizontal="left" vertical="top" indent="1"/>
    </xf>
    <xf numFmtId="4" fontId="55" fillId="31" borderId="9" applyNumberFormat="0" applyProtection="0">
      <alignment horizontal="left" vertical="center"/>
    </xf>
    <xf numFmtId="4" fontId="49" fillId="32" borderId="9" applyNumberFormat="0">
      <alignment horizontal="right" vertical="center"/>
    </xf>
    <xf numFmtId="4" fontId="35" fillId="3" borderId="13" applyNumberFormat="0" applyProtection="0">
      <alignment horizontal="right" vertical="center"/>
    </xf>
    <xf numFmtId="4" fontId="35" fillId="3" borderId="13" applyNumberFormat="0" applyProtection="0">
      <alignment horizontal="right" vertical="center"/>
    </xf>
    <xf numFmtId="4" fontId="35" fillId="9" borderId="13" applyNumberFormat="0" applyProtection="0">
      <alignment horizontal="right" vertical="center"/>
    </xf>
    <xf numFmtId="4" fontId="35" fillId="9" borderId="13" applyNumberFormat="0" applyProtection="0">
      <alignment horizontal="right" vertical="center"/>
    </xf>
    <xf numFmtId="4" fontId="35" fillId="17" borderId="13" applyNumberFormat="0" applyProtection="0">
      <alignment horizontal="right" vertical="center"/>
    </xf>
    <xf numFmtId="4" fontId="35" fillId="17" borderId="13" applyNumberFormat="0" applyProtection="0">
      <alignment horizontal="right" vertical="center"/>
    </xf>
    <xf numFmtId="4" fontId="35" fillId="11" borderId="13" applyNumberFormat="0" applyProtection="0">
      <alignment horizontal="right" vertical="center"/>
    </xf>
    <xf numFmtId="4" fontId="35" fillId="11" borderId="13" applyNumberFormat="0" applyProtection="0">
      <alignment horizontal="right" vertical="center"/>
    </xf>
    <xf numFmtId="4" fontId="35" fillId="15" borderId="13" applyNumberFormat="0" applyProtection="0">
      <alignment horizontal="right" vertical="center"/>
    </xf>
    <xf numFmtId="4" fontId="35" fillId="15" borderId="13" applyNumberFormat="0" applyProtection="0">
      <alignment horizontal="right" vertical="center"/>
    </xf>
    <xf numFmtId="4" fontId="35" fillId="19" borderId="13" applyNumberFormat="0" applyProtection="0">
      <alignment horizontal="right" vertical="center"/>
    </xf>
    <xf numFmtId="4" fontId="35" fillId="19" borderId="13" applyNumberFormat="0" applyProtection="0">
      <alignment horizontal="right" vertical="center"/>
    </xf>
    <xf numFmtId="4" fontId="35" fillId="18" borderId="13" applyNumberFormat="0" applyProtection="0">
      <alignment horizontal="right" vertical="center"/>
    </xf>
    <xf numFmtId="4" fontId="35" fillId="18" borderId="13" applyNumberFormat="0" applyProtection="0">
      <alignment horizontal="right" vertical="center"/>
    </xf>
    <xf numFmtId="4" fontId="35" fillId="33" borderId="13" applyNumberFormat="0" applyProtection="0">
      <alignment horizontal="right" vertical="center"/>
    </xf>
    <xf numFmtId="4" fontId="35" fillId="33" borderId="13" applyNumberFormat="0" applyProtection="0">
      <alignment horizontal="right" vertical="center"/>
    </xf>
    <xf numFmtId="4" fontId="35" fillId="10" borderId="13" applyNumberFormat="0" applyProtection="0">
      <alignment horizontal="right" vertical="center"/>
    </xf>
    <xf numFmtId="4" fontId="35" fillId="10" borderId="13" applyNumberFormat="0" applyProtection="0">
      <alignment horizontal="right" vertical="center"/>
    </xf>
    <xf numFmtId="4" fontId="34" fillId="0" borderId="9" applyNumberFormat="0" applyProtection="0">
      <alignment horizontal="left" vertical="center" indent="1"/>
    </xf>
    <xf numFmtId="4" fontId="35" fillId="0" borderId="9" applyNumberFormat="0" applyProtection="0">
      <alignment horizontal="left" vertical="center" indent="1"/>
    </xf>
    <xf numFmtId="4" fontId="35" fillId="0" borderId="9" applyNumberFormat="0" applyProtection="0">
      <alignment horizontal="left" vertical="center" indent="1"/>
    </xf>
    <xf numFmtId="4" fontId="35" fillId="0" borderId="9" applyNumberFormat="0" applyProtection="0">
      <alignment horizontal="left" vertical="center" indent="1"/>
    </xf>
    <xf numFmtId="4" fontId="56" fillId="34" borderId="0" applyNumberFormat="0" applyProtection="0">
      <alignment horizontal="left" vertical="center" indent="1"/>
    </xf>
    <xf numFmtId="4" fontId="56" fillId="34" borderId="0" applyNumberFormat="0" applyProtection="0">
      <alignment horizontal="left" vertical="center" indent="1"/>
    </xf>
    <xf numFmtId="4" fontId="56" fillId="34" borderId="0" applyNumberFormat="0" applyProtection="0">
      <alignment horizontal="left" vertical="center" indent="1"/>
    </xf>
    <xf numFmtId="4" fontId="56" fillId="34" borderId="0" applyNumberFormat="0" applyProtection="0">
      <alignment horizontal="left" vertical="center" indent="1"/>
    </xf>
    <xf numFmtId="4" fontId="57" fillId="21" borderId="13" applyNumberFormat="0" applyProtection="0">
      <alignment horizontal="center" vertical="center"/>
    </xf>
    <xf numFmtId="4" fontId="58" fillId="35" borderId="14">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4" fontId="55" fillId="0" borderId="0" applyNumberFormat="0" applyProtection="0">
      <alignment horizontal="left" vertical="center" indent="1"/>
    </xf>
    <xf numFmtId="170" fontId="55" fillId="36" borderId="9" applyNumberFormat="0" applyProtection="0">
      <alignment horizontal="left" vertical="center" indent="2"/>
    </xf>
    <xf numFmtId="170" fontId="55" fillId="36" borderId="9" applyNumberFormat="0" applyProtection="0">
      <alignment horizontal="left" vertical="center" indent="2"/>
    </xf>
    <xf numFmtId="170" fontId="55" fillId="36" borderId="9" applyNumberFormat="0" applyProtection="0">
      <alignment horizontal="left" vertical="center" indent="2"/>
    </xf>
    <xf numFmtId="170" fontId="55" fillId="36" borderId="9" applyNumberFormat="0" applyProtection="0">
      <alignment horizontal="left" vertical="center" indent="2"/>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4" fontId="35" fillId="24" borderId="13" applyNumberFormat="0" applyProtection="0">
      <alignment vertical="center"/>
    </xf>
    <xf numFmtId="4" fontId="35" fillId="24" borderId="13" applyNumberFormat="0" applyProtection="0">
      <alignment vertical="center"/>
    </xf>
    <xf numFmtId="4" fontId="60" fillId="24" borderId="13" applyNumberFormat="0" applyProtection="0">
      <alignment vertical="center"/>
    </xf>
    <xf numFmtId="4" fontId="61" fillId="29" borderId="14">
      <alignment vertical="center"/>
    </xf>
    <xf numFmtId="4" fontId="62" fillId="29" borderId="14">
      <alignment vertical="center"/>
    </xf>
    <xf numFmtId="4" fontId="61" fillId="30" borderId="14">
      <alignment vertical="center"/>
    </xf>
    <xf numFmtId="4" fontId="62" fillId="30" borderId="14">
      <alignment vertical="center"/>
    </xf>
    <xf numFmtId="4" fontId="50" fillId="0" borderId="0" applyNumberFormat="0" applyProtection="0">
      <alignment horizontal="left" vertical="center" indent="1"/>
    </xf>
    <xf numFmtId="170" fontId="35" fillId="24" borderId="13" applyNumberFormat="0" applyProtection="0">
      <alignment horizontal="left" vertical="top" indent="1"/>
    </xf>
    <xf numFmtId="170" fontId="35" fillId="24" borderId="13" applyNumberFormat="0" applyProtection="0">
      <alignment horizontal="left" vertical="top" indent="1"/>
    </xf>
    <xf numFmtId="170" fontId="49" fillId="32" borderId="9" applyNumberFormat="0">
      <alignment horizontal="left" vertical="center"/>
    </xf>
    <xf numFmtId="4" fontId="40" fillId="0" borderId="9" applyNumberFormat="0" applyProtection="0">
      <alignment horizontal="left" vertical="center" indent="1"/>
    </xf>
    <xf numFmtId="4" fontId="35" fillId="39" borderId="12" applyNumberFormat="0" applyProtection="0">
      <alignment horizontal="right" vertical="center"/>
    </xf>
    <xf numFmtId="4" fontId="35" fillId="39" borderId="12" applyNumberFormat="0" applyProtection="0">
      <alignment horizontal="right" vertical="center"/>
    </xf>
    <xf numFmtId="4" fontId="70" fillId="0" borderId="9" applyNumberFormat="0" applyProtection="0">
      <alignment horizontal="right" vertical="center" wrapText="1"/>
    </xf>
    <xf numFmtId="4" fontId="35" fillId="39" borderId="12" applyNumberFormat="0" applyProtection="0">
      <alignment horizontal="right" vertical="center"/>
    </xf>
    <xf numFmtId="4" fontId="70" fillId="0" borderId="9" applyNumberFormat="0" applyProtection="0">
      <alignment horizontal="right" vertical="center" wrapText="1"/>
    </xf>
    <xf numFmtId="4" fontId="60" fillId="40" borderId="13" applyNumberFormat="0" applyProtection="0">
      <alignment horizontal="right" vertical="center"/>
    </xf>
    <xf numFmtId="4" fontId="63" fillId="29" borderId="14">
      <alignment vertical="center"/>
    </xf>
    <xf numFmtId="4" fontId="64" fillId="29" borderId="14">
      <alignment vertical="center"/>
    </xf>
    <xf numFmtId="4" fontId="63" fillId="30" borderId="14">
      <alignment vertical="center"/>
    </xf>
    <xf numFmtId="4" fontId="64" fillId="41" borderId="14">
      <alignment vertical="center"/>
    </xf>
    <xf numFmtId="170" fontId="33" fillId="42" borderId="12" applyNumberFormat="0" applyProtection="0">
      <alignment horizontal="left" vertical="center" indent="1"/>
    </xf>
    <xf numFmtId="170" fontId="33" fillId="42" borderId="12" applyNumberFormat="0" applyProtection="0">
      <alignment horizontal="left" vertical="center" indent="1"/>
    </xf>
    <xf numFmtId="4" fontId="70" fillId="0" borderId="9" applyNumberFormat="0" applyProtection="0">
      <alignment horizontal="left" vertical="center" indent="1"/>
    </xf>
    <xf numFmtId="170" fontId="33" fillId="42" borderId="12" applyNumberFormat="0" applyProtection="0">
      <alignment horizontal="left" vertical="center" indent="1"/>
    </xf>
    <xf numFmtId="170" fontId="33" fillId="42" borderId="12" applyNumberFormat="0" applyProtection="0">
      <alignment horizontal="left" vertical="center" indent="1"/>
    </xf>
    <xf numFmtId="170" fontId="33" fillId="42" borderId="12" applyNumberFormat="0" applyProtection="0">
      <alignment horizontal="left" vertical="center" indent="1"/>
    </xf>
    <xf numFmtId="4" fontId="70" fillId="0" borderId="9" applyNumberFormat="0" applyProtection="0">
      <alignment horizontal="left" vertical="center" indent="1"/>
    </xf>
    <xf numFmtId="170" fontId="55" fillId="43" borderId="9" applyNumberFormat="0" applyProtection="0">
      <alignment horizontal="center" vertical="top" wrapText="1"/>
    </xf>
    <xf numFmtId="4" fontId="65" fillId="35" borderId="15">
      <alignment vertical="center"/>
    </xf>
    <xf numFmtId="4" fontId="66" fillId="35" borderId="15">
      <alignment vertical="center"/>
    </xf>
    <xf numFmtId="4" fontId="53" fillId="29" borderId="15">
      <alignment vertical="center"/>
    </xf>
    <xf numFmtId="4" fontId="54" fillId="29" borderId="15">
      <alignment vertical="center"/>
    </xf>
    <xf numFmtId="4" fontId="53" fillId="30" borderId="14">
      <alignment vertical="center"/>
    </xf>
    <xf numFmtId="4" fontId="54" fillId="30" borderId="14">
      <alignment vertical="center"/>
    </xf>
    <xf numFmtId="4" fontId="67" fillId="24" borderId="15">
      <alignment horizontal="left" vertical="center" indent="1"/>
    </xf>
    <xf numFmtId="4" fontId="48" fillId="0" borderId="0" applyNumberFormat="0" applyProtection="0">
      <alignment vertical="center"/>
    </xf>
    <xf numFmtId="4" fontId="68" fillId="0" borderId="13" applyNumberFormat="0" applyProtection="0">
      <alignment horizontal="right" vertical="center"/>
    </xf>
    <xf numFmtId="4" fontId="38" fillId="0" borderId="13" applyNumberFormat="0" applyProtection="0">
      <alignment horizontal="right" vertical="center"/>
    </xf>
    <xf numFmtId="170" fontId="69" fillId="35" borderId="16">
      <protection locked="0"/>
    </xf>
    <xf numFmtId="170" fontId="69" fillId="44" borderId="0"/>
    <xf numFmtId="170" fontId="51" fillId="0" borderId="0"/>
    <xf numFmtId="170" fontId="46" fillId="0" borderId="0" applyNumberFormat="0" applyFont="0" applyFill="0" applyBorder="0" applyAlignment="0" applyProtection="0"/>
    <xf numFmtId="170" fontId="46" fillId="0" borderId="0" applyNumberFormat="0" applyFont="0" applyFill="0" applyBorder="0" applyAlignment="0" applyProtection="0"/>
    <xf numFmtId="170" fontId="46" fillId="0" borderId="0" applyNumberFormat="0" applyFont="0" applyFill="0" applyBorder="0" applyAlignment="0" applyProtection="0"/>
    <xf numFmtId="170" fontId="31" fillId="0" borderId="0"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37" fontId="40" fillId="27" borderId="0" applyNumberFormat="0" applyBorder="0" applyAlignment="0" applyProtection="0"/>
    <xf numFmtId="37" fontId="40" fillId="27" borderId="0" applyNumberFormat="0" applyBorder="0" applyAlignment="0" applyProtection="0"/>
    <xf numFmtId="37" fontId="40" fillId="0" borderId="0"/>
    <xf numFmtId="37" fontId="40" fillId="0" borderId="0"/>
    <xf numFmtId="37" fontId="40" fillId="0" borderId="0"/>
    <xf numFmtId="37" fontId="40" fillId="0" borderId="0"/>
    <xf numFmtId="3" fontId="47" fillId="0" borderId="8" applyProtection="0"/>
    <xf numFmtId="170" fontId="32" fillId="0" borderId="0" applyNumberFormat="0" applyFill="0" applyBorder="0" applyAlignment="0" applyProtection="0"/>
    <xf numFmtId="0" fontId="74" fillId="0" borderId="0"/>
    <xf numFmtId="0" fontId="45" fillId="0" borderId="0"/>
    <xf numFmtId="0" fontId="74" fillId="0" borderId="0"/>
    <xf numFmtId="4" fontId="38" fillId="0" borderId="13" applyNumberFormat="0" applyProtection="0">
      <alignment horizontal="right" vertical="center"/>
    </xf>
    <xf numFmtId="0" fontId="33" fillId="0" borderId="0"/>
    <xf numFmtId="0" fontId="33" fillId="0" borderId="0"/>
    <xf numFmtId="0" fontId="33" fillId="0" borderId="0"/>
    <xf numFmtId="0" fontId="33" fillId="0" borderId="0"/>
    <xf numFmtId="0" fontId="33" fillId="0" borderId="0"/>
    <xf numFmtId="0" fontId="74" fillId="0" borderId="0"/>
    <xf numFmtId="0" fontId="74" fillId="0" borderId="0"/>
    <xf numFmtId="0" fontId="74" fillId="0" borderId="0"/>
    <xf numFmtId="0" fontId="74" fillId="0" borderId="0"/>
    <xf numFmtId="0" fontId="18" fillId="0" borderId="0"/>
    <xf numFmtId="0" fontId="81"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1" borderId="2" applyNumberFormat="0" applyAlignment="0" applyProtection="0"/>
    <xf numFmtId="0" fontId="23" fillId="22" borderId="3" applyNumberFormat="0" applyAlignment="0" applyProtection="0"/>
    <xf numFmtId="43" fontId="8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82" fillId="0" borderId="68" applyNumberFormat="0" applyFill="0" applyAlignment="0" applyProtection="0"/>
    <xf numFmtId="0" fontId="83"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81" fillId="26" borderId="11" applyNumberFormat="0" applyFont="0" applyAlignment="0" applyProtection="0"/>
    <xf numFmtId="0" fontId="30" fillId="21" borderId="12" applyNumberFormat="0" applyAlignment="0" applyProtection="0"/>
    <xf numFmtId="9" fontId="81" fillId="0" borderId="0" applyFont="0" applyFill="0" applyBorder="0" applyAlignment="0" applyProtection="0"/>
    <xf numFmtId="0" fontId="31" fillId="0" borderId="0" applyNumberFormat="0" applyFill="0" applyBorder="0" applyAlignment="0" applyProtection="0"/>
    <xf numFmtId="0" fontId="84" fillId="0" borderId="69" applyNumberFormat="0" applyFill="0" applyAlignment="0" applyProtection="0"/>
    <xf numFmtId="0" fontId="32" fillId="0" borderId="0" applyNumberFormat="0" applyFill="0" applyBorder="0" applyAlignment="0" applyProtection="0"/>
    <xf numFmtId="0" fontId="18" fillId="0" borderId="0"/>
    <xf numFmtId="0" fontId="33" fillId="0" borderId="0"/>
    <xf numFmtId="173" fontId="86" fillId="0" borderId="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18" fillId="0" borderId="0"/>
    <xf numFmtId="0" fontId="41" fillId="0" borderId="0" applyNumberFormat="0" applyFill="0" applyBorder="0" applyAlignment="0" applyProtection="0"/>
    <xf numFmtId="0" fontId="37" fillId="0" borderId="4" applyNumberFormat="0" applyAlignment="0" applyProtection="0">
      <alignment horizontal="left" vertical="center"/>
    </xf>
    <xf numFmtId="0" fontId="37" fillId="0" borderId="5">
      <alignment horizontal="left" vertical="center"/>
    </xf>
    <xf numFmtId="0" fontId="42"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43" fillId="0" borderId="8" applyNumberFormat="0" applyFill="0" applyAlignment="0" applyProtection="0"/>
    <xf numFmtId="0" fontId="33" fillId="0" borderId="0"/>
    <xf numFmtId="0" fontId="33" fillId="0" borderId="0"/>
    <xf numFmtId="0" fontId="33" fillId="0" borderId="0"/>
    <xf numFmtId="0" fontId="18" fillId="0" borderId="0"/>
    <xf numFmtId="9" fontId="33" fillId="0" borderId="0" applyFont="0" applyFill="0" applyBorder="0" applyAlignment="0" applyProtection="0"/>
    <xf numFmtId="4" fontId="87" fillId="27" borderId="70" applyNumberFormat="0" applyProtection="0">
      <alignment vertical="center"/>
    </xf>
    <xf numFmtId="4" fontId="88" fillId="27" borderId="70" applyNumberFormat="0" applyProtection="0">
      <alignment vertical="center"/>
    </xf>
    <xf numFmtId="4" fontId="89" fillId="27" borderId="70" applyNumberFormat="0" applyProtection="0">
      <alignment horizontal="left" vertical="center" indent="1"/>
    </xf>
    <xf numFmtId="0" fontId="34" fillId="27" borderId="13" applyNumberFormat="0" applyProtection="0">
      <alignment horizontal="left" vertical="top" indent="1"/>
    </xf>
    <xf numFmtId="4" fontId="90" fillId="34" borderId="70" applyNumberFormat="0" applyProtection="0">
      <alignment horizontal="left" vertical="center" indent="1"/>
    </xf>
    <xf numFmtId="4" fontId="63" fillId="41" borderId="70" applyNumberFormat="0" applyProtection="0">
      <alignment vertical="center"/>
    </xf>
    <xf numFmtId="4" fontId="77" fillId="50" borderId="70" applyNumberFormat="0" applyProtection="0">
      <alignment vertical="center"/>
    </xf>
    <xf numFmtId="4" fontId="63" fillId="29" borderId="70" applyNumberFormat="0" applyProtection="0">
      <alignment vertical="center"/>
    </xf>
    <xf numFmtId="4" fontId="53" fillId="41" borderId="70" applyNumberFormat="0" applyProtection="0">
      <alignment vertical="center"/>
    </xf>
    <xf numFmtId="4" fontId="67" fillId="51" borderId="70" applyNumberFormat="0" applyProtection="0">
      <alignment horizontal="left" vertical="center" indent="1"/>
    </xf>
    <xf numFmtId="4" fontId="67" fillId="38" borderId="70" applyNumberFormat="0" applyProtection="0">
      <alignment horizontal="left" vertical="center" indent="1"/>
    </xf>
    <xf numFmtId="4" fontId="91" fillId="34" borderId="70" applyNumberFormat="0" applyProtection="0">
      <alignment horizontal="left" vertical="center" indent="1"/>
    </xf>
    <xf numFmtId="4" fontId="92" fillId="20" borderId="70" applyNumberFormat="0" applyProtection="0">
      <alignment vertical="center"/>
    </xf>
    <xf numFmtId="4" fontId="58" fillId="35" borderId="70" applyNumberFormat="0" applyProtection="0">
      <alignment horizontal="left" vertical="center" indent="1"/>
    </xf>
    <xf numFmtId="4" fontId="93" fillId="38" borderId="70" applyNumberFormat="0" applyProtection="0">
      <alignment horizontal="left" vertical="center" indent="1"/>
    </xf>
    <xf numFmtId="4" fontId="94" fillId="34" borderId="70"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4" fontId="95" fillId="35" borderId="70" applyNumberFormat="0" applyProtection="0">
      <alignment vertical="center"/>
    </xf>
    <xf numFmtId="4" fontId="96" fillId="35" borderId="70" applyNumberFormat="0" applyProtection="0">
      <alignment vertical="center"/>
    </xf>
    <xf numFmtId="4" fontId="67" fillId="38" borderId="70" applyNumberFormat="0" applyProtection="0">
      <alignment horizontal="left" vertical="center" indent="1"/>
    </xf>
    <xf numFmtId="0" fontId="35" fillId="24" borderId="13" applyNumberFormat="0" applyProtection="0">
      <alignment horizontal="left" vertical="top" indent="1"/>
    </xf>
    <xf numFmtId="0" fontId="35" fillId="24" borderId="13" applyNumberFormat="0" applyProtection="0">
      <alignment horizontal="left" vertical="top" indent="1"/>
    </xf>
    <xf numFmtId="4" fontId="97" fillId="35" borderId="70" applyNumberFormat="0" applyProtection="0">
      <alignment vertical="center"/>
    </xf>
    <xf numFmtId="4" fontId="98" fillId="35" borderId="70" applyNumberFormat="0" applyProtection="0">
      <alignment vertical="center"/>
    </xf>
    <xf numFmtId="4" fontId="67" fillId="38" borderId="70" applyNumberFormat="0" applyProtection="0">
      <alignment horizontal="left" vertical="center" indent="1"/>
    </xf>
    <xf numFmtId="0" fontId="35" fillId="37" borderId="13" applyNumberFormat="0" applyProtection="0">
      <alignment horizontal="left" vertical="top" indent="1"/>
    </xf>
    <xf numFmtId="0" fontId="35" fillId="37" borderId="13" applyNumberFormat="0" applyProtection="0">
      <alignment horizontal="left" vertical="top" indent="1"/>
    </xf>
    <xf numFmtId="4" fontId="65" fillId="35" borderId="70" applyNumberFormat="0" applyProtection="0">
      <alignment vertical="center"/>
    </xf>
    <xf numFmtId="4" fontId="66" fillId="35" borderId="70" applyNumberFormat="0" applyProtection="0">
      <alignment vertical="center"/>
    </xf>
    <xf numFmtId="4" fontId="67" fillId="24" borderId="70" applyNumberFormat="0" applyProtection="0">
      <alignment horizontal="left" vertical="center" indent="1"/>
    </xf>
    <xf numFmtId="4" fontId="99" fillId="20" borderId="70" applyNumberFormat="0" applyProtection="0">
      <alignment horizontal="left" indent="1"/>
    </xf>
    <xf numFmtId="4" fontId="85" fillId="35" borderId="70" applyNumberFormat="0" applyProtection="0">
      <alignment vertical="center"/>
    </xf>
    <xf numFmtId="0" fontId="46" fillId="0" borderId="0" applyNumberFormat="0" applyFon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18" fillId="0" borderId="0"/>
    <xf numFmtId="0" fontId="18" fillId="0" borderId="0"/>
    <xf numFmtId="43" fontId="33" fillId="0" borderId="0" applyFont="0" applyFill="0" applyBorder="0" applyAlignment="0" applyProtection="0"/>
    <xf numFmtId="4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8" fontId="33" fillId="0" borderId="0" applyFont="0" applyFill="0" applyBorder="0" applyAlignment="0" applyProtection="0">
      <alignment horizontal="center"/>
    </xf>
    <xf numFmtId="0" fontId="33" fillId="0" borderId="0"/>
    <xf numFmtId="0" fontId="33" fillId="0" borderId="0"/>
    <xf numFmtId="0" fontId="33" fillId="0" borderId="0"/>
    <xf numFmtId="0" fontId="33" fillId="0" borderId="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18" fillId="0" borderId="0"/>
    <xf numFmtId="0" fontId="33" fillId="0" borderId="0"/>
    <xf numFmtId="0" fontId="19" fillId="7"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4"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7"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0"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1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2" fillId="53" borderId="2" applyNumberFormat="0" applyAlignment="0" applyProtection="0"/>
    <xf numFmtId="0" fontId="22" fillId="53" borderId="2" applyNumberFormat="0" applyAlignment="0" applyProtection="0"/>
    <xf numFmtId="0" fontId="22" fillId="21" borderId="2" applyNumberFormat="0" applyAlignment="0" applyProtection="0"/>
    <xf numFmtId="0" fontId="22" fillId="53" borderId="2" applyNumberFormat="0" applyAlignment="0" applyProtection="0"/>
    <xf numFmtId="0" fontId="22" fillId="53" borderId="2" applyNumberFormat="0" applyAlignment="0" applyProtection="0"/>
    <xf numFmtId="0" fontId="22" fillId="53" borderId="2" applyNumberFormat="0" applyAlignment="0" applyProtection="0"/>
    <xf numFmtId="43" fontId="33"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14"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2" fontId="33" fillId="0" borderId="0" applyFont="0" applyFill="0" applyBorder="0" applyAlignment="0" applyProtection="0"/>
    <xf numFmtId="0" fontId="102" fillId="0" borderId="71" applyNumberFormat="0" applyFill="0" applyAlignment="0" applyProtection="0"/>
    <xf numFmtId="0" fontId="102" fillId="0" borderId="71" applyNumberFormat="0" applyFill="0" applyAlignment="0" applyProtection="0"/>
    <xf numFmtId="0" fontId="82" fillId="0" borderId="68" applyNumberFormat="0" applyFill="0" applyAlignment="0" applyProtection="0"/>
    <xf numFmtId="0" fontId="102" fillId="0" borderId="71" applyNumberFormat="0" applyFill="0" applyAlignment="0" applyProtection="0"/>
    <xf numFmtId="0" fontId="102" fillId="0" borderId="71" applyNumberFormat="0" applyFill="0" applyAlignment="0" applyProtection="0"/>
    <xf numFmtId="0" fontId="102" fillId="0" borderId="71" applyNumberFormat="0" applyFill="0" applyAlignment="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37" fillId="0" borderId="0" applyNumberFormat="0" applyFont="0" applyFill="0" applyBorder="0" applyProtection="0"/>
    <xf numFmtId="0" fontId="103" fillId="0" borderId="6" applyNumberFormat="0" applyFill="0" applyAlignment="0" applyProtection="0"/>
    <xf numFmtId="0" fontId="103" fillId="0" borderId="6" applyNumberFormat="0" applyFill="0" applyAlignment="0" applyProtection="0"/>
    <xf numFmtId="0" fontId="83" fillId="0" borderId="6" applyNumberFormat="0" applyFill="0" applyAlignment="0" applyProtection="0"/>
    <xf numFmtId="0" fontId="103" fillId="0" borderId="6" applyNumberFormat="0" applyFill="0" applyAlignment="0" applyProtection="0"/>
    <xf numFmtId="0" fontId="103" fillId="0" borderId="6" applyNumberFormat="0" applyFill="0" applyAlignment="0" applyProtection="0"/>
    <xf numFmtId="0" fontId="103" fillId="0" borderId="6" applyNumberFormat="0" applyFill="0" applyAlignment="0" applyProtection="0"/>
    <xf numFmtId="0" fontId="37"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37" fillId="0" borderId="0" applyNumberFormat="0" applyFont="0" applyFill="0" applyBorder="0" applyProtection="0"/>
    <xf numFmtId="0" fontId="100" fillId="0" borderId="72" applyNumberFormat="0" applyFill="0" applyAlignment="0" applyProtection="0"/>
    <xf numFmtId="0" fontId="100" fillId="0" borderId="72" applyNumberFormat="0" applyFill="0" applyAlignment="0" applyProtection="0"/>
    <xf numFmtId="0" fontId="26" fillId="0" borderId="7"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167" fontId="33" fillId="0" borderId="0">
      <protection locked="0"/>
    </xf>
    <xf numFmtId="0" fontId="27" fillId="25" borderId="2" applyNumberFormat="0" applyAlignment="0" applyProtection="0"/>
    <xf numFmtId="0" fontId="27" fillId="25" borderId="2" applyNumberFormat="0" applyAlignment="0" applyProtection="0"/>
    <xf numFmtId="0" fontId="27" fillId="7" borderId="2" applyNumberFormat="0" applyAlignment="0" applyProtection="0"/>
    <xf numFmtId="0" fontId="27" fillId="25" borderId="2" applyNumberFormat="0" applyAlignment="0" applyProtection="0"/>
    <xf numFmtId="0" fontId="27" fillId="25" borderId="2" applyNumberFormat="0" applyAlignment="0" applyProtection="0"/>
    <xf numFmtId="0" fontId="27" fillId="25" borderId="2" applyNumberFormat="0" applyAlignment="0" applyProtection="0"/>
    <xf numFmtId="0" fontId="27" fillId="7" borderId="2" applyNumberFormat="0" applyAlignment="0" applyProtection="0"/>
    <xf numFmtId="0" fontId="27" fillId="7" borderId="2" applyNumberFormat="0" applyAlignment="0" applyProtection="0"/>
    <xf numFmtId="0" fontId="27" fillId="7" borderId="2" applyNumberFormat="0" applyAlignment="0" applyProtection="0"/>
    <xf numFmtId="0" fontId="27" fillId="7" borderId="2" applyNumberFormat="0" applyAlignment="0" applyProtection="0"/>
    <xf numFmtId="0" fontId="27" fillId="7" borderId="2" applyNumberFormat="0" applyAlignment="0" applyProtection="0"/>
    <xf numFmtId="0" fontId="81"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18" fillId="0" borderId="0"/>
    <xf numFmtId="0" fontId="18" fillId="0" borderId="0"/>
    <xf numFmtId="0" fontId="18" fillId="0" borderId="0"/>
    <xf numFmtId="0" fontId="33" fillId="0" borderId="0"/>
    <xf numFmtId="0" fontId="33" fillId="0" borderId="0"/>
    <xf numFmtId="0" fontId="18" fillId="0" borderId="0"/>
    <xf numFmtId="0" fontId="18" fillId="0" borderId="0"/>
    <xf numFmtId="0" fontId="18" fillId="0" borderId="0"/>
    <xf numFmtId="0" fontId="33" fillId="0" borderId="0"/>
    <xf numFmtId="0" fontId="81" fillId="0" borderId="0"/>
    <xf numFmtId="0" fontId="33" fillId="0" borderId="0"/>
    <xf numFmtId="0" fontId="33" fillId="0" borderId="0"/>
    <xf numFmtId="0" fontId="33" fillId="0" borderId="0"/>
    <xf numFmtId="0" fontId="18" fillId="0" borderId="0"/>
    <xf numFmtId="0" fontId="33" fillId="0" borderId="0"/>
    <xf numFmtId="0" fontId="33" fillId="0" borderId="0"/>
    <xf numFmtId="0" fontId="18" fillId="0" borderId="0"/>
    <xf numFmtId="0" fontId="33" fillId="0" borderId="0"/>
    <xf numFmtId="0" fontId="33" fillId="0" borderId="0"/>
    <xf numFmtId="0" fontId="33" fillId="0" borderId="0"/>
    <xf numFmtId="0" fontId="18" fillId="0" borderId="0"/>
    <xf numFmtId="0" fontId="33" fillId="0" borderId="0"/>
    <xf numFmtId="0" fontId="33" fillId="0" borderId="0"/>
    <xf numFmtId="0" fontId="33" fillId="0" borderId="0"/>
    <xf numFmtId="0" fontId="33" fillId="0" borderId="0"/>
    <xf numFmtId="0" fontId="81"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3" fillId="0" borderId="0"/>
    <xf numFmtId="0" fontId="81" fillId="0" borderId="0"/>
    <xf numFmtId="0" fontId="33" fillId="0" borderId="0"/>
    <xf numFmtId="0" fontId="33" fillId="0" borderId="0"/>
    <xf numFmtId="0" fontId="18" fillId="0" borderId="0"/>
    <xf numFmtId="0" fontId="33" fillId="0" borderId="0"/>
    <xf numFmtId="0" fontId="81" fillId="0" borderId="0"/>
    <xf numFmtId="0" fontId="18" fillId="0" borderId="0"/>
    <xf numFmtId="0" fontId="18" fillId="0" borderId="0"/>
    <xf numFmtId="0" fontId="18" fillId="0" borderId="0"/>
    <xf numFmtId="0" fontId="18" fillId="0" borderId="0"/>
    <xf numFmtId="0" fontId="33" fillId="0" borderId="0"/>
    <xf numFmtId="0" fontId="18" fillId="0" borderId="0"/>
    <xf numFmtId="0" fontId="18" fillId="0" borderId="0"/>
    <xf numFmtId="0" fontId="33" fillId="0" borderId="0"/>
    <xf numFmtId="0" fontId="81" fillId="0" borderId="0"/>
    <xf numFmtId="0" fontId="33" fillId="0" borderId="0"/>
    <xf numFmtId="0" fontId="33" fillId="0" borderId="0"/>
    <xf numFmtId="0" fontId="33" fillId="26" borderId="11" applyNumberFormat="0" applyFont="0" applyAlignment="0" applyProtection="0"/>
    <xf numFmtId="0" fontId="33" fillId="26" borderId="11" applyNumberFormat="0" applyFont="0" applyAlignment="0" applyProtection="0"/>
    <xf numFmtId="0" fontId="81" fillId="26" borderId="11" applyNumberFormat="0" applyFont="0" applyAlignment="0" applyProtection="0"/>
    <xf numFmtId="0" fontId="33" fillId="26" borderId="11" applyNumberFormat="0" applyFont="0" applyAlignment="0" applyProtection="0"/>
    <xf numFmtId="0" fontId="33" fillId="26" borderId="11" applyNumberFormat="0" applyFont="0" applyAlignment="0" applyProtection="0"/>
    <xf numFmtId="0" fontId="33" fillId="26" borderId="11" applyNumberFormat="0" applyFont="0" applyAlignment="0" applyProtection="0"/>
    <xf numFmtId="0" fontId="30" fillId="53" borderId="12" applyNumberFormat="0" applyAlignment="0" applyProtection="0"/>
    <xf numFmtId="0" fontId="30" fillId="53" borderId="12" applyNumberFormat="0" applyAlignment="0" applyProtection="0"/>
    <xf numFmtId="0" fontId="30" fillId="21" borderId="12" applyNumberFormat="0" applyAlignment="0" applyProtection="0"/>
    <xf numFmtId="0" fontId="30" fillId="53" borderId="12" applyNumberFormat="0" applyAlignment="0" applyProtection="0"/>
    <xf numFmtId="0" fontId="30" fillId="53" borderId="12" applyNumberFormat="0" applyAlignment="0" applyProtection="0"/>
    <xf numFmtId="0" fontId="30" fillId="53" borderId="12" applyNumberFormat="0" applyAlignment="0" applyProtection="0"/>
    <xf numFmtId="9"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center"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4" borderId="13" applyNumberFormat="0" applyProtection="0">
      <alignment horizontal="left" vertical="top"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center"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37" borderId="13" applyNumberFormat="0" applyProtection="0">
      <alignment horizontal="left" vertical="top"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center"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20" borderId="13" applyNumberFormat="0" applyProtection="0">
      <alignment horizontal="left" vertical="top"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center"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33" fillId="38" borderId="13" applyNumberFormat="0" applyProtection="0">
      <alignment horizontal="left" vertical="top" indent="1"/>
    </xf>
    <xf numFmtId="0" fontId="101" fillId="0" borderId="0" applyNumberFormat="0" applyFill="0" applyBorder="0" applyAlignment="0" applyProtection="0"/>
    <xf numFmtId="0" fontId="101" fillId="0" borderId="0" applyNumberFormat="0" applyFill="0" applyBorder="0" applyAlignment="0" applyProtection="0"/>
    <xf numFmtId="0" fontId="3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84" fillId="0" borderId="73" applyNumberFormat="0" applyFill="0" applyAlignment="0" applyProtection="0"/>
    <xf numFmtId="0" fontId="84" fillId="0" borderId="73" applyNumberFormat="0" applyFill="0" applyAlignment="0" applyProtection="0"/>
    <xf numFmtId="0" fontId="84" fillId="0" borderId="69" applyNumberFormat="0" applyFill="0" applyAlignment="0" applyProtection="0"/>
    <xf numFmtId="0" fontId="84" fillId="0" borderId="73" applyNumberFormat="0" applyFill="0" applyAlignment="0" applyProtection="0"/>
    <xf numFmtId="0" fontId="84" fillId="0" borderId="73" applyNumberFormat="0" applyFill="0" applyAlignment="0" applyProtection="0"/>
    <xf numFmtId="0" fontId="84" fillId="0" borderId="73" applyNumberFormat="0" applyFill="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33" fillId="0" borderId="17" applyNumberFormat="0" applyFill="0" applyBorder="0" applyAlignment="0" applyProtection="0"/>
    <xf numFmtId="0" fontId="18" fillId="0" borderId="0"/>
    <xf numFmtId="9" fontId="104" fillId="0" borderId="0" applyFont="0" applyFill="0" applyBorder="0" applyAlignment="0" applyProtection="0"/>
    <xf numFmtId="0" fontId="33"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3" fillId="0" borderId="0" applyFont="0" applyFill="0" applyBorder="0" applyAlignment="0" applyProtection="0"/>
    <xf numFmtId="9" fontId="33"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3" fillId="0" borderId="0" applyFont="0" applyFill="0" applyBorder="0" applyAlignment="0" applyProtection="0"/>
    <xf numFmtId="9" fontId="33"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3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3" fillId="0" borderId="0" applyFont="0" applyFill="0" applyBorder="0" applyAlignment="0" applyProtection="0"/>
    <xf numFmtId="9" fontId="3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0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3" fillId="0" borderId="0" applyFont="0" applyFill="0" applyBorder="0" applyAlignment="0" applyProtection="0"/>
    <xf numFmtId="9" fontId="3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7" fillId="0" borderId="0"/>
    <xf numFmtId="0" fontId="13" fillId="0" borderId="0"/>
    <xf numFmtId="9" fontId="81" fillId="0" borderId="0" applyFont="0" applyFill="0" applyBorder="0" applyAlignment="0" applyProtection="0"/>
    <xf numFmtId="0" fontId="27" fillId="7" borderId="2" applyNumberFormat="0" applyAlignment="0" applyProtection="0"/>
    <xf numFmtId="43" fontId="81" fillId="0" borderId="0" applyFont="0" applyFill="0" applyBorder="0" applyAlignment="0" applyProtection="0"/>
    <xf numFmtId="0" fontId="81"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9" fontId="33" fillId="0" borderId="0" applyFont="0" applyFill="0" applyBorder="0" applyAlignment="0" applyProtection="0"/>
    <xf numFmtId="9" fontId="33" fillId="0" borderId="0" applyFont="0" applyFill="0" applyBorder="0" applyAlignment="0" applyProtection="0"/>
    <xf numFmtId="0" fontId="12" fillId="0" borderId="0"/>
    <xf numFmtId="0" fontId="12" fillId="0" borderId="0"/>
    <xf numFmtId="9" fontId="33"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3" fillId="0" borderId="0" applyFont="0" applyFill="0" applyBorder="0" applyAlignment="0" applyProtection="0"/>
    <xf numFmtId="0" fontId="12" fillId="0" borderId="0"/>
    <xf numFmtId="43" fontId="33" fillId="0" borderId="0" applyFont="0" applyFill="0" applyBorder="0" applyAlignment="0" applyProtection="0"/>
    <xf numFmtId="9" fontId="3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12" fillId="0" borderId="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3" fillId="0" borderId="0" applyFont="0" applyFill="0" applyBorder="0" applyAlignment="0" applyProtection="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9" fontId="33" fillId="0" borderId="0" applyFont="0" applyFill="0" applyBorder="0" applyAlignment="0" applyProtection="0"/>
    <xf numFmtId="0" fontId="10" fillId="0" borderId="0"/>
    <xf numFmtId="0" fontId="33"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3" fillId="0" borderId="0" applyFont="0" applyFill="0" applyBorder="0" applyAlignment="0" applyProtection="0"/>
    <xf numFmtId="9" fontId="3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3" fillId="0" borderId="0" applyFont="0" applyFill="0" applyBorder="0" applyAlignment="0" applyProtection="0"/>
    <xf numFmtId="9" fontId="33"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 fillId="0" borderId="0"/>
    <xf numFmtId="9" fontId="81" fillId="0" borderId="0" applyFont="0" applyFill="0" applyBorder="0" applyAlignment="0" applyProtection="0"/>
    <xf numFmtId="43" fontId="81" fillId="0" borderId="0" applyFont="0" applyFill="0" applyBorder="0" applyAlignment="0" applyProtection="0"/>
    <xf numFmtId="0" fontId="81" fillId="0" borderId="0"/>
    <xf numFmtId="9" fontId="81" fillId="0" borderId="0" applyFont="0" applyFill="0" applyBorder="0" applyAlignment="0" applyProtection="0"/>
    <xf numFmtId="43" fontId="81" fillId="0" borderId="0" applyFont="0" applyFill="0" applyBorder="0" applyAlignment="0" applyProtection="0"/>
    <xf numFmtId="0" fontId="27" fillId="7" borderId="2" applyNumberFormat="0" applyAlignment="0" applyProtection="0"/>
    <xf numFmtId="0" fontId="81" fillId="0" borderId="0"/>
    <xf numFmtId="0" fontId="27" fillId="7" borderId="2" applyNumberFormat="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9" fontId="33" fillId="0" borderId="0" applyFont="0" applyFill="0" applyBorder="0" applyAlignment="0" applyProtection="0"/>
    <xf numFmtId="43"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33" fillId="0" borderId="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3" fillId="0" borderId="0" applyFont="0" applyFill="0" applyBorder="0" applyAlignment="0" applyProtection="0"/>
    <xf numFmtId="9" fontId="3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1" borderId="2" applyNumberFormat="0" applyAlignment="0" applyProtection="0"/>
    <xf numFmtId="0" fontId="23" fillId="22" borderId="3" applyNumberFormat="0" applyAlignment="0" applyProtection="0"/>
    <xf numFmtId="43" fontId="81"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82" fillId="0" borderId="68" applyNumberFormat="0" applyFill="0" applyAlignment="0" applyProtection="0"/>
    <xf numFmtId="0" fontId="83"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8" fillId="0" borderId="10" applyNumberFormat="0" applyFill="0" applyAlignment="0" applyProtection="0"/>
    <xf numFmtId="0" fontId="29" fillId="25" borderId="0" applyNumberFormat="0" applyBorder="0" applyAlignment="0" applyProtection="0"/>
    <xf numFmtId="0" fontId="81" fillId="26" borderId="11" applyNumberFormat="0" applyFont="0" applyAlignment="0" applyProtection="0"/>
    <xf numFmtId="0" fontId="30" fillId="21" borderId="12" applyNumberFormat="0" applyAlignment="0" applyProtection="0"/>
    <xf numFmtId="0" fontId="31" fillId="0" borderId="0" applyNumberFormat="0" applyFill="0" applyBorder="0" applyAlignment="0" applyProtection="0"/>
    <xf numFmtId="0" fontId="84" fillId="0" borderId="69" applyNumberFormat="0" applyFill="0" applyAlignment="0" applyProtection="0"/>
    <xf numFmtId="0" fontId="32"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0" borderId="0"/>
    <xf numFmtId="170" fontId="33" fillId="42" borderId="12" applyNumberFormat="0" applyProtection="0">
      <alignment horizontal="left" vertical="center" indent="1"/>
    </xf>
    <xf numFmtId="4" fontId="35" fillId="39" borderId="12" applyNumberFormat="0" applyProtection="0">
      <alignment horizontal="right" vertical="center"/>
    </xf>
    <xf numFmtId="170" fontId="35" fillId="24" borderId="13" applyNumberFormat="0" applyProtection="0">
      <alignment horizontal="left" vertical="top" indent="1"/>
    </xf>
    <xf numFmtId="4" fontId="60" fillId="24" borderId="13" applyNumberFormat="0" applyProtection="0">
      <alignment vertical="center"/>
    </xf>
    <xf numFmtId="4" fontId="35" fillId="24" borderId="13" applyNumberFormat="0" applyProtection="0">
      <alignment vertical="center"/>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59" fillId="0" borderId="9" applyNumberFormat="0" applyProtection="0">
      <alignment horizontal="left" vertical="center" indent="2"/>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59" fillId="0" borderId="9" applyNumberFormat="0" applyProtection="0">
      <alignment horizontal="left" vertical="center" indent="2"/>
    </xf>
    <xf numFmtId="170" fontId="34" fillId="27" borderId="13" applyNumberFormat="0" applyProtection="0">
      <alignment horizontal="left" vertical="top" indent="1"/>
    </xf>
    <xf numFmtId="170" fontId="33" fillId="0" borderId="0"/>
    <xf numFmtId="170" fontId="20" fillId="13" borderId="0" applyNumberFormat="0" applyBorder="0" applyAlignment="0" applyProtection="0"/>
    <xf numFmtId="170" fontId="20" fillId="9" borderId="0" applyNumberFormat="0" applyBorder="0" applyAlignment="0" applyProtection="0"/>
    <xf numFmtId="170" fontId="19" fillId="2" borderId="0" applyNumberFormat="0" applyBorder="0" applyAlignment="0" applyProtection="0"/>
    <xf numFmtId="170" fontId="70" fillId="0" borderId="0"/>
    <xf numFmtId="170" fontId="33" fillId="0" borderId="0"/>
    <xf numFmtId="170" fontId="59" fillId="0" borderId="9" applyNumberFormat="0" applyProtection="0">
      <alignment horizontal="left" vertical="center" indent="2"/>
    </xf>
    <xf numFmtId="170" fontId="33" fillId="34" borderId="13" applyNumberFormat="0" applyProtection="0">
      <alignment horizontal="left" vertical="top" indent="1"/>
    </xf>
    <xf numFmtId="170" fontId="59" fillId="0" borderId="9" applyNumberFormat="0" applyProtection="0">
      <alignment horizontal="left" vertical="center" indent="2"/>
    </xf>
    <xf numFmtId="170" fontId="59" fillId="0" borderId="9" applyNumberFormat="0" applyProtection="0">
      <alignment horizontal="left" vertical="center" indent="2"/>
    </xf>
    <xf numFmtId="170" fontId="33" fillId="34" borderId="13" applyNumberFormat="0" applyProtection="0">
      <alignment horizontal="left" vertical="top" indent="1"/>
    </xf>
    <xf numFmtId="170" fontId="33" fillId="34" borderId="13" applyNumberFormat="0" applyProtection="0">
      <alignment horizontal="left" vertical="top" indent="1"/>
    </xf>
    <xf numFmtId="170" fontId="55" fillId="36" borderId="9" applyNumberFormat="0" applyProtection="0">
      <alignment horizontal="left" vertical="center" indent="2"/>
    </xf>
    <xf numFmtId="4" fontId="55" fillId="0" borderId="0" applyNumberFormat="0" applyProtection="0">
      <alignment horizontal="left" vertical="center" indent="1"/>
    </xf>
    <xf numFmtId="4" fontId="58" fillId="35" borderId="14">
      <alignment horizontal="left" vertical="center" indent="1"/>
    </xf>
    <xf numFmtId="4" fontId="57" fillId="21" borderId="13" applyNumberFormat="0" applyProtection="0">
      <alignment horizontal="center" vertical="center"/>
    </xf>
    <xf numFmtId="4" fontId="56" fillId="34" borderId="0" applyNumberFormat="0" applyProtection="0">
      <alignment horizontal="left" vertical="center" indent="1"/>
    </xf>
    <xf numFmtId="4" fontId="35" fillId="0" borderId="9" applyNumberFormat="0" applyProtection="0">
      <alignment horizontal="left" vertical="center" indent="1"/>
    </xf>
    <xf numFmtId="4" fontId="34" fillId="0" borderId="9" applyNumberFormat="0" applyProtection="0">
      <alignment horizontal="left" vertical="center" indent="1"/>
    </xf>
    <xf numFmtId="4" fontId="55" fillId="31" borderId="9" applyNumberFormat="0" applyProtection="0">
      <alignment horizontal="left" vertical="center"/>
    </xf>
    <xf numFmtId="4" fontId="35" fillId="27" borderId="12" applyNumberFormat="0" applyProtection="0">
      <alignment horizontal="left" vertical="center" indent="1"/>
    </xf>
    <xf numFmtId="9" fontId="33" fillId="0" borderId="0" applyFont="0" applyFill="0" applyBorder="0" applyAlignment="0" applyProtection="0"/>
    <xf numFmtId="9" fontId="33" fillId="0" borderId="0" applyFont="0" applyFill="0" applyBorder="0" applyAlignment="0" applyProtection="0"/>
    <xf numFmtId="170" fontId="30" fillId="21" borderId="12" applyNumberFormat="0" applyAlignment="0" applyProtection="0"/>
    <xf numFmtId="170" fontId="33" fillId="0" borderId="0"/>
    <xf numFmtId="0" fontId="33" fillId="0" borderId="0"/>
    <xf numFmtId="170" fontId="59" fillId="0" borderId="0"/>
    <xf numFmtId="170" fontId="33" fillId="0" borderId="0"/>
    <xf numFmtId="0" fontId="33" fillId="0" borderId="0"/>
    <xf numFmtId="170" fontId="29" fillId="25" borderId="0" applyNumberFormat="0" applyBorder="0" applyAlignment="0" applyProtection="0"/>
    <xf numFmtId="170" fontId="28" fillId="0" borderId="10" applyNumberFormat="0" applyFill="0" applyAlignment="0" applyProtection="0"/>
    <xf numFmtId="170" fontId="27" fillId="7" borderId="2" applyNumberFormat="0" applyAlignment="0" applyProtection="0"/>
    <xf numFmtId="170" fontId="27" fillId="7" borderId="2" applyNumberFormat="0" applyAlignment="0" applyProtection="0"/>
    <xf numFmtId="170" fontId="27" fillId="7" borderId="2" applyNumberFormat="0" applyAlignment="0" applyProtection="0"/>
    <xf numFmtId="170" fontId="43" fillId="0" borderId="8" applyNumberFormat="0" applyFill="0" applyAlignment="0" applyProtection="0"/>
    <xf numFmtId="170" fontId="26" fillId="0" borderId="0" applyNumberFormat="0" applyFill="0" applyBorder="0" applyAlignment="0" applyProtection="0"/>
    <xf numFmtId="170" fontId="26" fillId="0" borderId="7" applyNumberFormat="0" applyFill="0" applyAlignment="0" applyProtection="0"/>
    <xf numFmtId="170" fontId="37" fillId="0" borderId="0" applyNumberFormat="0" applyFont="0" applyFill="0" applyBorder="0" applyProtection="0"/>
    <xf numFmtId="170" fontId="37" fillId="0" borderId="0" applyNumberFormat="0" applyFont="0" applyFill="0" applyBorder="0" applyProtection="0"/>
    <xf numFmtId="170" fontId="42" fillId="0" borderId="0" applyNumberFormat="0" applyFont="0" applyFill="0" applyBorder="0" applyProtection="0"/>
    <xf numFmtId="170" fontId="37" fillId="0" borderId="5">
      <alignment horizontal="left" vertical="center"/>
    </xf>
    <xf numFmtId="170" fontId="41" fillId="0" borderId="0" applyNumberFormat="0" applyFill="0" applyBorder="0" applyAlignment="0" applyProtection="0"/>
    <xf numFmtId="170" fontId="24" fillId="0" borderId="0" applyNumberForma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3" fillId="22" borderId="3" applyNumberFormat="0" applyAlignment="0" applyProtection="0"/>
    <xf numFmtId="170" fontId="22" fillId="21" borderId="2" applyNumberFormat="0" applyAlignment="0" applyProtection="0"/>
    <xf numFmtId="170" fontId="21" fillId="3" borderId="0" applyNumberFormat="0" applyBorder="0" applyAlignment="0" applyProtection="0"/>
    <xf numFmtId="170" fontId="20" fillId="19" borderId="0" applyNumberFormat="0" applyBorder="0" applyAlignment="0" applyProtection="0"/>
    <xf numFmtId="170" fontId="20" fillId="14" borderId="0" applyNumberFormat="0" applyBorder="0" applyAlignment="0" applyProtection="0"/>
    <xf numFmtId="170" fontId="20" fillId="13" borderId="0" applyNumberFormat="0" applyBorder="0" applyAlignment="0" applyProtection="0"/>
    <xf numFmtId="170" fontId="20" fillId="18" borderId="0" applyNumberFormat="0" applyBorder="0" applyAlignment="0" applyProtection="0"/>
    <xf numFmtId="170" fontId="20" fillId="17" borderId="0" applyNumberFormat="0" applyBorder="0" applyAlignment="0" applyProtection="0"/>
    <xf numFmtId="170" fontId="20" fillId="16" borderId="0" applyNumberFormat="0" applyBorder="0" applyAlignment="0" applyProtection="0"/>
    <xf numFmtId="170" fontId="20" fillId="15" borderId="0" applyNumberFormat="0" applyBorder="0" applyAlignment="0" applyProtection="0"/>
    <xf numFmtId="170" fontId="20" fillId="14" borderId="0" applyNumberFormat="0" applyBorder="0" applyAlignment="0" applyProtection="0"/>
    <xf numFmtId="170" fontId="19" fillId="8" borderId="0" applyNumberFormat="0" applyBorder="0" applyAlignment="0" applyProtection="0"/>
    <xf numFmtId="170" fontId="20" fillId="12" borderId="0" applyNumberFormat="0" applyBorder="0" applyAlignment="0" applyProtection="0"/>
    <xf numFmtId="170" fontId="19" fillId="11" borderId="0" applyNumberFormat="0" applyBorder="0" applyAlignment="0" applyProtection="0"/>
    <xf numFmtId="170" fontId="19" fillId="10" borderId="0" applyNumberFormat="0" applyBorder="0" applyAlignment="0" applyProtection="0"/>
    <xf numFmtId="170" fontId="19" fillId="6" borderId="0" applyNumberFormat="0" applyBorder="0" applyAlignment="0" applyProtection="0"/>
    <xf numFmtId="170" fontId="19" fillId="5" borderId="0" applyNumberFormat="0" applyBorder="0" applyAlignment="0" applyProtection="0"/>
    <xf numFmtId="170" fontId="19" fillId="4" borderId="0" applyNumberFormat="0" applyBorder="0" applyAlignment="0" applyProtection="0"/>
    <xf numFmtId="170" fontId="19" fillId="3" borderId="0" applyNumberFormat="0" applyBorder="0" applyAlignment="0" applyProtection="0"/>
    <xf numFmtId="170" fontId="33" fillId="34" borderId="13" applyNumberFormat="0" applyProtection="0">
      <alignment horizontal="left" vertical="top" indent="1"/>
    </xf>
    <xf numFmtId="170" fontId="55" fillId="36" borderId="9" applyNumberFormat="0" applyProtection="0">
      <alignment horizontal="left" vertical="center" indent="2"/>
    </xf>
    <xf numFmtId="170" fontId="55" fillId="36" borderId="9" applyNumberFormat="0" applyProtection="0">
      <alignment horizontal="left" vertical="center" indent="2"/>
    </xf>
    <xf numFmtId="4" fontId="55" fillId="0" borderId="0" applyNumberFormat="0" applyProtection="0">
      <alignment horizontal="left" vertical="center" indent="1"/>
    </xf>
    <xf numFmtId="4" fontId="35" fillId="27" borderId="12" applyNumberFormat="0" applyProtection="0">
      <alignment vertical="center"/>
    </xf>
    <xf numFmtId="9" fontId="33" fillId="0" borderId="0" applyFont="0" applyFill="0" applyBorder="0" applyAlignment="0" applyProtection="0"/>
    <xf numFmtId="0" fontId="33" fillId="0" borderId="0"/>
    <xf numFmtId="170" fontId="33" fillId="26" borderId="11" applyNumberFormat="0" applyFont="0" applyAlignment="0" applyProtection="0"/>
    <xf numFmtId="170" fontId="33" fillId="0" borderId="0"/>
    <xf numFmtId="170" fontId="59" fillId="0" borderId="0"/>
    <xf numFmtId="170" fontId="42" fillId="0" borderId="0" applyNumberFormat="0" applyFont="0" applyFill="0" applyBorder="0" applyProtection="0"/>
    <xf numFmtId="170" fontId="37" fillId="0" borderId="4" applyNumberFormat="0" applyAlignment="0" applyProtection="0">
      <alignment horizontal="left" vertical="center"/>
    </xf>
    <xf numFmtId="170" fontId="25" fillId="4" borderId="0" applyNumberFormat="0" applyBorder="0" applyAlignment="0" applyProtection="0"/>
    <xf numFmtId="170"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0" fontId="19" fillId="5" borderId="0" applyNumberFormat="0" applyBorder="0" applyAlignment="0" applyProtection="0"/>
    <xf numFmtId="170" fontId="19" fillId="8" borderId="0" applyNumberFormat="0" applyBorder="0" applyAlignment="0" applyProtection="0"/>
    <xf numFmtId="170" fontId="19" fillId="9" borderId="0" applyNumberFormat="0" applyBorder="0" applyAlignment="0" applyProtection="0"/>
    <xf numFmtId="170" fontId="70" fillId="0" borderId="0"/>
    <xf numFmtId="4" fontId="60" fillId="40" borderId="13" applyNumberFormat="0" applyProtection="0">
      <alignment horizontal="right" vertical="center"/>
    </xf>
    <xf numFmtId="170" fontId="35" fillId="24" borderId="13" applyNumberFormat="0" applyProtection="0">
      <alignment horizontal="left" vertical="top" indent="1"/>
    </xf>
    <xf numFmtId="4" fontId="50" fillId="0" borderId="0" applyNumberFormat="0" applyProtection="0">
      <alignment horizontal="left" vertical="center" indent="1"/>
    </xf>
    <xf numFmtId="170" fontId="33" fillId="38" borderId="13" applyNumberFormat="0" applyProtection="0">
      <alignment horizontal="left" vertical="top" indent="1"/>
    </xf>
    <xf numFmtId="170" fontId="33" fillId="38" borderId="13" applyNumberFormat="0" applyProtection="0">
      <alignment horizontal="left" vertical="top" indent="1"/>
    </xf>
    <xf numFmtId="170" fontId="59" fillId="0" borderId="9" applyNumberFormat="0" applyProtection="0">
      <alignment horizontal="left" vertical="center" indent="2"/>
    </xf>
    <xf numFmtId="170" fontId="33" fillId="20" borderId="13" applyNumberFormat="0" applyProtection="0">
      <alignment horizontal="left" vertical="top" indent="1"/>
    </xf>
    <xf numFmtId="170" fontId="33" fillId="20" borderId="13" applyNumberFormat="0" applyProtection="0">
      <alignment horizontal="left" vertical="top" indent="1"/>
    </xf>
    <xf numFmtId="170" fontId="59" fillId="0" borderId="9" applyNumberFormat="0" applyProtection="0">
      <alignment horizontal="left" vertical="center" indent="2"/>
    </xf>
    <xf numFmtId="170" fontId="33" fillId="37" borderId="13" applyNumberFormat="0" applyProtection="0">
      <alignment horizontal="left" vertical="top" indent="1"/>
    </xf>
    <xf numFmtId="170" fontId="33" fillId="37" borderId="13" applyNumberFormat="0" applyProtection="0">
      <alignment horizontal="left" vertical="top" indent="1"/>
    </xf>
    <xf numFmtId="170" fontId="33" fillId="34" borderId="13" applyNumberFormat="0" applyProtection="0">
      <alignment horizontal="left" vertical="top" indent="1"/>
    </xf>
    <xf numFmtId="4" fontId="52" fillId="27" borderId="13" applyNumberFormat="0" applyProtection="0">
      <alignment vertical="center"/>
    </xf>
    <xf numFmtId="170" fontId="20" fillId="10" borderId="0" applyNumberFormat="0" applyBorder="0" applyAlignment="0" applyProtection="0"/>
    <xf numFmtId="170" fontId="19" fillId="7" borderId="0" applyNumberFormat="0" applyBorder="0" applyAlignment="0" applyProtection="0"/>
    <xf numFmtId="0" fontId="108" fillId="0" borderId="0"/>
    <xf numFmtId="170" fontId="70" fillId="0" borderId="0"/>
    <xf numFmtId="170" fontId="55" fillId="43" borderId="9" applyNumberFormat="0" applyProtection="0">
      <alignment horizontal="center" vertical="top" wrapText="1"/>
    </xf>
    <xf numFmtId="4" fontId="65" fillId="35" borderId="15">
      <alignment vertical="center"/>
    </xf>
    <xf numFmtId="4" fontId="66" fillId="35" borderId="15">
      <alignment vertical="center"/>
    </xf>
    <xf numFmtId="4" fontId="67" fillId="24" borderId="15">
      <alignment horizontal="left" vertical="center" indent="1"/>
    </xf>
    <xf numFmtId="4" fontId="48" fillId="0" borderId="0" applyNumberFormat="0" applyProtection="0">
      <alignment vertical="center"/>
    </xf>
    <xf numFmtId="4" fontId="38" fillId="0" borderId="13" applyNumberFormat="0" applyProtection="0">
      <alignment horizontal="right" vertical="center"/>
    </xf>
    <xf numFmtId="170" fontId="46" fillId="0" borderId="0" applyNumberFormat="0" applyFont="0" applyFill="0" applyBorder="0" applyAlignment="0" applyProtection="0"/>
    <xf numFmtId="170" fontId="31" fillId="0" borderId="0"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170" fontId="33" fillId="0" borderId="17" applyNumberFormat="0" applyFill="0" applyBorder="0" applyAlignment="0" applyProtection="0"/>
    <xf numFmtId="0" fontId="108" fillId="0" borderId="0"/>
    <xf numFmtId="170" fontId="32" fillId="0" borderId="0" applyNumberForma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42" fillId="0" borderId="0" applyNumberFormat="0" applyFont="0" applyFill="0" applyBorder="0" applyProtection="0"/>
    <xf numFmtId="0" fontId="37" fillId="0" borderId="0" applyNumberFormat="0" applyFont="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17" applyNumberFormat="0" applyFill="0" applyBorder="0" applyAlignment="0" applyProtection="0"/>
    <xf numFmtId="0" fontId="9" fillId="0" borderId="0"/>
    <xf numFmtId="9" fontId="3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27" fillId="7" borderId="2" applyNumberFormat="0" applyAlignment="0" applyProtection="0"/>
    <xf numFmtId="43" fontId="81" fillId="0" borderId="0" applyFont="0" applyFill="0" applyBorder="0" applyAlignment="0" applyProtection="0"/>
    <xf numFmtId="9" fontId="81" fillId="0" borderId="0" applyFont="0" applyFill="0" applyBorder="0" applyAlignment="0" applyProtection="0"/>
    <xf numFmtId="0" fontId="81" fillId="0" borderId="0"/>
    <xf numFmtId="9"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101" fillId="0" borderId="0" applyNumberFormat="0" applyFill="0" applyBorder="0" applyAlignment="0" applyProtection="0"/>
    <xf numFmtId="0" fontId="33" fillId="8" borderId="13" applyNumberFormat="0" applyProtection="0">
      <alignment horizontal="left" vertical="center" indent="1"/>
    </xf>
    <xf numFmtId="0" fontId="33" fillId="86" borderId="13" applyNumberFormat="0" applyProtection="0">
      <alignment horizontal="left" vertical="center" indent="1"/>
    </xf>
    <xf numFmtId="0" fontId="127" fillId="103" borderId="2" applyNumberFormat="0" applyAlignment="0" applyProtection="0"/>
    <xf numFmtId="176" fontId="33" fillId="0" borderId="0" applyFont="0" applyFill="0" applyBorder="0" applyAlignment="0" applyProtection="0"/>
    <xf numFmtId="0" fontId="84" fillId="104" borderId="0" applyNumberFormat="0" applyBorder="0" applyAlignment="0" applyProtection="0"/>
    <xf numFmtId="0" fontId="128" fillId="0" borderId="0" applyNumberFormat="0" applyFill="0" applyBorder="0" applyAlignment="0" applyProtection="0"/>
    <xf numFmtId="0" fontId="100" fillId="0" borderId="91" applyNumberFormat="0" applyFill="0" applyAlignment="0" applyProtection="0"/>
    <xf numFmtId="0" fontId="30" fillId="103" borderId="12" applyNumberFormat="0" applyAlignment="0" applyProtection="0"/>
    <xf numFmtId="0" fontId="33" fillId="8" borderId="13" applyNumberFormat="0" applyProtection="0">
      <alignment horizontal="left" vertical="top" indent="1"/>
    </xf>
    <xf numFmtId="0" fontId="33" fillId="52" borderId="13" applyNumberFormat="0" applyProtection="0">
      <alignment horizontal="left" vertical="top" indent="1"/>
    </xf>
    <xf numFmtId="0" fontId="8" fillId="66" borderId="0" applyNumberFormat="0" applyBorder="0" applyAlignment="0" applyProtection="0"/>
    <xf numFmtId="4" fontId="35" fillId="86" borderId="13" applyNumberFormat="0" applyProtection="0">
      <alignment horizontal="left" vertical="center" indent="1"/>
    </xf>
    <xf numFmtId="4" fontId="35" fillId="40" borderId="13" applyNumberFormat="0" applyProtection="0">
      <alignment horizontal="right" vertical="center"/>
    </xf>
    <xf numFmtId="0" fontId="35" fillId="86" borderId="13" applyNumberFormat="0" applyProtection="0">
      <alignment horizontal="left" vertical="top" indent="1"/>
    </xf>
    <xf numFmtId="0" fontId="35" fillId="26" borderId="13" applyNumberFormat="0" applyProtection="0">
      <alignment horizontal="left" vertical="top" indent="1"/>
    </xf>
    <xf numFmtId="0" fontId="8" fillId="79" borderId="0" applyNumberFormat="0" applyBorder="0" applyAlignment="0" applyProtection="0"/>
    <xf numFmtId="4" fontId="35" fillId="86" borderId="0" applyNumberFormat="0" applyProtection="0">
      <alignment horizontal="left" vertical="center" indent="1"/>
    </xf>
    <xf numFmtId="0" fontId="84" fillId="0" borderId="94" applyNumberFormat="0" applyFill="0" applyAlignment="0" applyProtection="0"/>
    <xf numFmtId="0" fontId="124" fillId="84" borderId="0" applyNumberFormat="0" applyBorder="0" applyAlignment="0" applyProtection="0"/>
    <xf numFmtId="0" fontId="8" fillId="82" borderId="0" applyNumberFormat="0" applyBorder="0" applyAlignment="0" applyProtection="0"/>
    <xf numFmtId="0" fontId="8" fillId="78" borderId="0" applyNumberFormat="0" applyBorder="0" applyAlignment="0" applyProtection="0"/>
    <xf numFmtId="4" fontId="34" fillId="25" borderId="13" applyNumberFormat="0" applyProtection="0">
      <alignment horizontal="left" vertical="center" indent="1"/>
    </xf>
    <xf numFmtId="4" fontId="35" fillId="86" borderId="13" applyNumberFormat="0" applyProtection="0">
      <alignment horizontal="right" vertical="center"/>
    </xf>
    <xf numFmtId="4" fontId="60" fillId="26" borderId="13" applyNumberFormat="0" applyProtection="0">
      <alignment vertical="center"/>
    </xf>
    <xf numFmtId="0" fontId="8" fillId="67" borderId="0" applyNumberFormat="0" applyBorder="0" applyAlignment="0" applyProtection="0"/>
    <xf numFmtId="0" fontId="8" fillId="74" borderId="0" applyNumberFormat="0" applyBorder="0" applyAlignment="0" applyProtection="0"/>
    <xf numFmtId="0" fontId="124" fillId="81" borderId="0" applyNumberFormat="0" applyBorder="0" applyAlignment="0" applyProtection="0"/>
    <xf numFmtId="0" fontId="124" fillId="72" borderId="0" applyNumberFormat="0" applyBorder="0" applyAlignment="0" applyProtection="0"/>
    <xf numFmtId="0" fontId="124" fillId="68" borderId="0" applyNumberFormat="0" applyBorder="0" applyAlignment="0" applyProtection="0"/>
    <xf numFmtId="4" fontId="56" fillId="52" borderId="0" applyNumberFormat="0" applyProtection="0">
      <alignment horizontal="left" vertical="center" indent="1"/>
    </xf>
    <xf numFmtId="0" fontId="33" fillId="53" borderId="9" applyNumberFormat="0">
      <protection locked="0"/>
    </xf>
    <xf numFmtId="0" fontId="124" fillId="80" borderId="0" applyNumberFormat="0" applyBorder="0" applyAlignment="0" applyProtection="0"/>
    <xf numFmtId="0" fontId="8" fillId="83" borderId="0" applyNumberFormat="0" applyBorder="0" applyAlignment="0" applyProtection="0"/>
    <xf numFmtId="0" fontId="113" fillId="54" borderId="0" applyNumberFormat="0" applyBorder="0" applyAlignment="0" applyProtection="0"/>
    <xf numFmtId="0" fontId="124" fillId="73" borderId="0" applyNumberFormat="0" applyBorder="0" applyAlignment="0" applyProtection="0"/>
    <xf numFmtId="0" fontId="124" fillId="65" borderId="0" applyNumberFormat="0" applyBorder="0" applyAlignment="0" applyProtection="0"/>
    <xf numFmtId="0" fontId="33" fillId="52" borderId="13" applyNumberFormat="0" applyProtection="0">
      <alignment horizontal="left" vertical="center" indent="1"/>
    </xf>
    <xf numFmtId="0" fontId="33" fillId="86" borderId="13" applyNumberFormat="0" applyProtection="0">
      <alignment horizontal="left" vertical="top" indent="1"/>
    </xf>
    <xf numFmtId="0" fontId="33" fillId="40" borderId="13" applyNumberFormat="0" applyProtection="0">
      <alignment horizontal="left" vertical="top" indent="1"/>
    </xf>
    <xf numFmtId="4" fontId="38" fillId="40" borderId="13" applyNumberFormat="0" applyProtection="0">
      <alignment horizontal="right" vertical="center"/>
    </xf>
    <xf numFmtId="0" fontId="8" fillId="70" borderId="0" applyNumberFormat="0" applyBorder="0" applyAlignment="0" applyProtection="0"/>
    <xf numFmtId="0" fontId="124" fillId="77" borderId="0" applyNumberFormat="0" applyBorder="0" applyAlignment="0" applyProtection="0"/>
    <xf numFmtId="0" fontId="124" fillId="61" borderId="0" applyNumberFormat="0" applyBorder="0" applyAlignment="0" applyProtection="0"/>
    <xf numFmtId="0" fontId="116" fillId="57" borderId="84" applyNumberFormat="0" applyAlignment="0" applyProtection="0"/>
    <xf numFmtId="0" fontId="120" fillId="59" borderId="87" applyNumberFormat="0" applyAlignment="0" applyProtection="0"/>
    <xf numFmtId="0" fontId="118" fillId="58" borderId="84" applyNumberFormat="0" applyAlignment="0" applyProtection="0"/>
    <xf numFmtId="4" fontId="35" fillId="26" borderId="13" applyNumberFormat="0" applyProtection="0">
      <alignment horizontal="left" vertical="center" indent="1"/>
    </xf>
    <xf numFmtId="4" fontId="131" fillId="109" borderId="0" applyNumberFormat="0" applyProtection="0">
      <alignment horizontal="left" vertical="center" indent="1"/>
    </xf>
    <xf numFmtId="0" fontId="8" fillId="62" borderId="0" applyNumberFormat="0" applyBorder="0" applyAlignment="0" applyProtection="0"/>
    <xf numFmtId="0" fontId="124" fillId="76" borderId="0" applyNumberFormat="0" applyBorder="0" applyAlignment="0" applyProtection="0"/>
    <xf numFmtId="0" fontId="122" fillId="0" borderId="0" applyNumberFormat="0" applyFill="0" applyBorder="0" applyAlignment="0" applyProtection="0"/>
    <xf numFmtId="0" fontId="114" fillId="55" borderId="0" applyNumberFormat="0" applyBorder="0" applyAlignment="0" applyProtection="0"/>
    <xf numFmtId="0" fontId="119" fillId="0" borderId="86" applyNumberFormat="0" applyFill="0" applyAlignment="0" applyProtection="0"/>
    <xf numFmtId="0" fontId="112" fillId="0" borderId="83" applyNumberFormat="0" applyFill="0" applyAlignment="0" applyProtection="0"/>
    <xf numFmtId="0" fontId="111" fillId="0" borderId="82" applyNumberFormat="0" applyFill="0" applyAlignment="0" applyProtection="0"/>
    <xf numFmtId="0" fontId="101" fillId="0" borderId="0" applyNumberFormat="0" applyFill="0" applyBorder="0" applyAlignment="0" applyProtection="0"/>
    <xf numFmtId="0" fontId="8" fillId="0" borderId="0"/>
    <xf numFmtId="0" fontId="8" fillId="71" borderId="0" applyNumberFormat="0" applyBorder="0" applyAlignment="0" applyProtection="0"/>
    <xf numFmtId="0" fontId="112" fillId="0" borderId="0" applyNumberFormat="0" applyFill="0" applyBorder="0" applyAlignment="0" applyProtection="0"/>
    <xf numFmtId="0" fontId="110" fillId="0" borderId="81" applyNumberFormat="0" applyFill="0" applyAlignment="0" applyProtection="0"/>
    <xf numFmtId="0" fontId="8" fillId="63" borderId="0" applyNumberFormat="0" applyBorder="0" applyAlignment="0" applyProtection="0"/>
    <xf numFmtId="0" fontId="8" fillId="75" borderId="0" applyNumberFormat="0" applyBorder="0" applyAlignment="0" applyProtection="0"/>
    <xf numFmtId="0" fontId="124" fillId="64" borderId="0" applyNumberFormat="0" applyBorder="0" applyAlignment="0" applyProtection="0"/>
    <xf numFmtId="0" fontId="124" fillId="69" borderId="0" applyNumberFormat="0" applyBorder="0" applyAlignment="0" applyProtection="0"/>
    <xf numFmtId="0" fontId="121" fillId="0" borderId="0" applyNumberFormat="0" applyFill="0" applyBorder="0" applyAlignment="0" applyProtection="0"/>
    <xf numFmtId="0" fontId="117" fillId="58" borderId="85" applyNumberFormat="0" applyAlignment="0" applyProtection="0"/>
    <xf numFmtId="0" fontId="8" fillId="83" borderId="0" applyNumberFormat="0" applyBorder="0" applyAlignment="0" applyProtection="0"/>
    <xf numFmtId="0" fontId="8" fillId="82" borderId="0" applyNumberFormat="0" applyBorder="0" applyAlignment="0" applyProtection="0"/>
    <xf numFmtId="0" fontId="124" fillId="69" borderId="0" applyNumberFormat="0" applyBorder="0" applyAlignment="0" applyProtection="0"/>
    <xf numFmtId="0" fontId="8" fillId="66" borderId="0" applyNumberFormat="0" applyBorder="0" applyAlignment="0" applyProtection="0"/>
    <xf numFmtId="0" fontId="124" fillId="65" borderId="0" applyNumberFormat="0" applyBorder="0" applyAlignment="0" applyProtection="0"/>
    <xf numFmtId="0" fontId="8" fillId="63" borderId="0" applyNumberFormat="0" applyBorder="0" applyAlignment="0" applyProtection="0"/>
    <xf numFmtId="0" fontId="8" fillId="62" borderId="0" applyNumberFormat="0" applyBorder="0" applyAlignment="0" applyProtection="0"/>
    <xf numFmtId="0" fontId="8" fillId="0" borderId="0"/>
    <xf numFmtId="0" fontId="8" fillId="60" borderId="88" applyNumberFormat="0" applyFont="0" applyAlignment="0" applyProtection="0"/>
    <xf numFmtId="0" fontId="115" fillId="56" borderId="0" applyNumberFormat="0" applyBorder="0" applyAlignment="0" applyProtection="0"/>
    <xf numFmtId="4" fontId="35" fillId="26" borderId="13" applyNumberFormat="0" applyProtection="0">
      <alignment vertical="center"/>
    </xf>
    <xf numFmtId="4" fontId="35" fillId="40" borderId="0" applyNumberFormat="0" applyProtection="0">
      <alignment horizontal="left" vertical="center" indent="1"/>
    </xf>
    <xf numFmtId="4" fontId="35" fillId="40" borderId="0" applyNumberFormat="0" applyProtection="0">
      <alignment horizontal="left" vertical="center" indent="1"/>
    </xf>
    <xf numFmtId="4" fontId="34" fillId="108" borderId="93" applyNumberFormat="0" applyProtection="0">
      <alignment horizontal="left" vertical="center" indent="1"/>
    </xf>
    <xf numFmtId="4" fontId="34" fillId="86" borderId="0" applyNumberFormat="0" applyProtection="0">
      <alignment horizontal="left" vertical="center" indent="1"/>
    </xf>
    <xf numFmtId="0" fontId="34" fillId="25" borderId="13" applyNumberFormat="0" applyProtection="0">
      <alignment horizontal="left" vertical="top" indent="1"/>
    </xf>
    <xf numFmtId="4" fontId="34" fillId="25" borderId="13" applyNumberFormat="0" applyProtection="0">
      <alignment vertical="center"/>
    </xf>
    <xf numFmtId="0" fontId="33" fillId="101" borderId="11" applyNumberFormat="0" applyFont="0" applyAlignment="0" applyProtection="0"/>
    <xf numFmtId="0" fontId="29" fillId="102" borderId="0" applyNumberFormat="0" applyBorder="0" applyAlignment="0" applyProtection="0"/>
    <xf numFmtId="0" fontId="130" fillId="0" borderId="92" applyNumberFormat="0" applyFill="0" applyAlignment="0" applyProtection="0"/>
    <xf numFmtId="0" fontId="100" fillId="0" borderId="0" applyNumberFormat="0" applyFill="0" applyBorder="0" applyAlignment="0" applyProtection="0"/>
    <xf numFmtId="0" fontId="102" fillId="0" borderId="90" applyNumberFormat="0" applyFill="0" applyAlignment="0" applyProtection="0"/>
    <xf numFmtId="0" fontId="25" fillId="107" borderId="0" applyNumberFormat="0" applyBorder="0" applyAlignment="0" applyProtection="0"/>
    <xf numFmtId="0" fontId="84" fillId="106" borderId="0" applyNumberFormat="0" applyBorder="0" applyAlignment="0" applyProtection="0"/>
    <xf numFmtId="0" fontId="84" fillId="105" borderId="0" applyNumberFormat="0" applyBorder="0" applyAlignment="0" applyProtection="0"/>
    <xf numFmtId="175" fontId="33" fillId="0" borderId="0" applyFont="0" applyFill="0" applyBorder="0" applyAlignment="0" applyProtection="0"/>
    <xf numFmtId="0" fontId="23" fillId="94" borderId="3" applyNumberFormat="0" applyAlignment="0" applyProtection="0"/>
    <xf numFmtId="0" fontId="126" fillId="93" borderId="0" applyNumberFormat="0" applyBorder="0" applyAlignment="0" applyProtection="0"/>
    <xf numFmtId="0" fontId="20" fillId="102" borderId="0" applyNumberFormat="0" applyBorder="0" applyAlignment="0" applyProtection="0"/>
    <xf numFmtId="0" fontId="19" fillId="93" borderId="0" applyNumberFormat="0" applyBorder="0" applyAlignment="0" applyProtection="0"/>
    <xf numFmtId="0" fontId="19" fillId="101" borderId="0" applyNumberFormat="0" applyBorder="0" applyAlignment="0" applyProtection="0"/>
    <xf numFmtId="0" fontId="20" fillId="100" borderId="0" applyNumberFormat="0" applyBorder="0" applyAlignment="0" applyProtection="0"/>
    <xf numFmtId="0" fontId="20" fillId="89" borderId="0" applyNumberFormat="0" applyBorder="0" applyAlignment="0" applyProtection="0"/>
    <xf numFmtId="0" fontId="19" fillId="88" borderId="0" applyNumberFormat="0" applyBorder="0" applyAlignment="0" applyProtection="0"/>
    <xf numFmtId="0" fontId="20" fillId="99" borderId="0" applyNumberFormat="0" applyBorder="0" applyAlignment="0" applyProtection="0"/>
    <xf numFmtId="0" fontId="20" fillId="97" borderId="0" applyNumberFormat="0" applyBorder="0" applyAlignment="0" applyProtection="0"/>
    <xf numFmtId="0" fontId="19" fillId="97" borderId="0" applyNumberFormat="0" applyBorder="0" applyAlignment="0" applyProtection="0"/>
    <xf numFmtId="0" fontId="19" fillId="96" borderId="0" applyNumberFormat="0" applyBorder="0" applyAlignment="0" applyProtection="0"/>
    <xf numFmtId="0" fontId="20" fillId="98" borderId="0" applyNumberFormat="0" applyBorder="0" applyAlignment="0" applyProtection="0"/>
    <xf numFmtId="0" fontId="20" fillId="97" borderId="0" applyNumberFormat="0" applyBorder="0" applyAlignment="0" applyProtection="0"/>
    <xf numFmtId="0" fontId="19" fillId="96" borderId="0" applyNumberFormat="0" applyBorder="0" applyAlignment="0" applyProtection="0"/>
    <xf numFmtId="0" fontId="19" fillId="95" borderId="0" applyNumberFormat="0" applyBorder="0" applyAlignment="0" applyProtection="0"/>
    <xf numFmtId="0" fontId="20" fillId="94" borderId="0" applyNumberFormat="0" applyBorder="0" applyAlignment="0" applyProtection="0"/>
    <xf numFmtId="0" fontId="19" fillId="93" borderId="0" applyNumberFormat="0" applyBorder="0" applyAlignment="0" applyProtection="0"/>
    <xf numFmtId="0" fontId="19" fillId="92" borderId="0" applyNumberFormat="0" applyBorder="0" applyAlignment="0" applyProtection="0"/>
    <xf numFmtId="0" fontId="20" fillId="91" borderId="0" applyNumberFormat="0" applyBorder="0" applyAlignment="0" applyProtection="0"/>
    <xf numFmtId="0" fontId="20" fillId="90" borderId="0" applyNumberFormat="0" applyBorder="0" applyAlignment="0" applyProtection="0"/>
    <xf numFmtId="0" fontId="19" fillId="89" borderId="0" applyNumberFormat="0" applyBorder="0" applyAlignment="0" applyProtection="0"/>
    <xf numFmtId="0" fontId="19" fillId="88" borderId="0" applyNumberFormat="0" applyBorder="0" applyAlignment="0" applyProtection="0"/>
    <xf numFmtId="0" fontId="20" fillId="87" borderId="0" applyNumberFormat="0" applyBorder="0" applyAlignment="0" applyProtection="0"/>
    <xf numFmtId="0" fontId="94" fillId="52" borderId="0" applyNumberFormat="0" applyBorder="0" applyAlignment="0" applyProtection="0"/>
    <xf numFmtId="0" fontId="94" fillId="21" borderId="0" applyNumberFormat="0" applyBorder="0" applyAlignment="0" applyProtection="0"/>
    <xf numFmtId="0" fontId="94" fillId="18" borderId="0" applyNumberFormat="0" applyBorder="0" applyAlignment="0" applyProtection="0"/>
    <xf numFmtId="0" fontId="94" fillId="52" borderId="0" applyNumberFormat="0" applyBorder="0" applyAlignment="0" applyProtection="0"/>
    <xf numFmtId="0" fontId="35" fillId="7" borderId="0" applyNumberFormat="0" applyBorder="0" applyAlignment="0" applyProtection="0"/>
    <xf numFmtId="0" fontId="35" fillId="52" borderId="0" applyNumberFormat="0" applyBorder="0" applyAlignment="0" applyProtection="0"/>
    <xf numFmtId="0" fontId="35" fillId="21" borderId="0" applyNumberFormat="0" applyBorder="0" applyAlignment="0" applyProtection="0"/>
    <xf numFmtId="0" fontId="35" fillId="18" borderId="0" applyNumberFormat="0" applyBorder="0" applyAlignment="0" applyProtection="0"/>
    <xf numFmtId="0" fontId="35" fillId="9" borderId="0" applyNumberFormat="0" applyBorder="0" applyAlignment="0" applyProtection="0"/>
    <xf numFmtId="0" fontId="35" fillId="52"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53" borderId="0" applyNumberFormat="0" applyBorder="0" applyAlignment="0" applyProtection="0"/>
    <xf numFmtId="0" fontId="35" fillId="26" borderId="0" applyNumberFormat="0" applyBorder="0" applyAlignment="0" applyProtection="0"/>
    <xf numFmtId="0" fontId="35" fillId="9" borderId="0" applyNumberFormat="0" applyBorder="0" applyAlignment="0" applyProtection="0"/>
    <xf numFmtId="0" fontId="35" fillId="86" borderId="0" applyNumberFormat="0" applyBorder="0" applyAlignment="0" applyProtection="0"/>
    <xf numFmtId="0" fontId="8" fillId="79" borderId="0" applyNumberFormat="0" applyBorder="0" applyAlignment="0" applyProtection="0"/>
    <xf numFmtId="0" fontId="8" fillId="75" borderId="0" applyNumberFormat="0" applyBorder="0" applyAlignment="0" applyProtection="0"/>
    <xf numFmtId="0" fontId="94" fillId="7" borderId="0" applyNumberFormat="0" applyBorder="0" applyAlignment="0" applyProtection="0"/>
    <xf numFmtId="0" fontId="8" fillId="78" borderId="0" applyNumberFormat="0" applyBorder="0" applyAlignment="0" applyProtection="0"/>
    <xf numFmtId="0" fontId="124" fillId="77" borderId="0" applyNumberFormat="0" applyBorder="0" applyAlignment="0" applyProtection="0"/>
    <xf numFmtId="0" fontId="124" fillId="73" borderId="0" applyNumberFormat="0" applyBorder="0" applyAlignment="0" applyProtection="0"/>
    <xf numFmtId="0" fontId="33" fillId="40" borderId="13" applyNumberFormat="0" applyProtection="0">
      <alignment horizontal="left" vertical="center" indent="1"/>
    </xf>
    <xf numFmtId="0" fontId="124" fillId="81" borderId="0" applyNumberFormat="0" applyBorder="0" applyAlignment="0" applyProtection="0"/>
    <xf numFmtId="0" fontId="8" fillId="70" borderId="0" applyNumberFormat="0" applyBorder="0" applyAlignment="0" applyProtection="0"/>
    <xf numFmtId="4" fontId="52" fillId="25" borderId="13" applyNumberFormat="0" applyProtection="0">
      <alignment vertical="center"/>
    </xf>
    <xf numFmtId="0" fontId="124" fillId="61" borderId="0" applyNumberFormat="0" applyBorder="0" applyAlignment="0" applyProtection="0"/>
    <xf numFmtId="0" fontId="129" fillId="102" borderId="2" applyNumberFormat="0" applyAlignment="0" applyProtection="0"/>
    <xf numFmtId="0" fontId="19" fillId="89" borderId="0" applyNumberFormat="0" applyBorder="0" applyAlignment="0" applyProtection="0"/>
    <xf numFmtId="0" fontId="20" fillId="94" borderId="0" applyNumberFormat="0" applyBorder="0" applyAlignment="0" applyProtection="0"/>
    <xf numFmtId="0" fontId="94" fillId="9" borderId="0" applyNumberFormat="0" applyBorder="0" applyAlignment="0" applyProtection="0"/>
    <xf numFmtId="0" fontId="8" fillId="60" borderId="88" applyNumberFormat="0" applyFont="0" applyAlignment="0" applyProtection="0"/>
    <xf numFmtId="0" fontId="8" fillId="74" borderId="0" applyNumberFormat="0" applyBorder="0" applyAlignment="0" applyProtection="0"/>
    <xf numFmtId="0" fontId="8" fillId="71" borderId="0" applyNumberFormat="0" applyBorder="0" applyAlignment="0" applyProtection="0"/>
    <xf numFmtId="0" fontId="8" fillId="67" borderId="0" applyNumberFormat="0" applyBorder="0" applyAlignment="0" applyProtection="0"/>
    <xf numFmtId="0" fontId="109" fillId="0" borderId="0" applyNumberFormat="0" applyFill="0" applyBorder="0" applyAlignment="0" applyProtection="0"/>
    <xf numFmtId="0" fontId="123" fillId="0" borderId="89" applyNumberFormat="0" applyFill="0" applyAlignment="0" applyProtection="0"/>
    <xf numFmtId="0" fontId="116" fillId="57" borderId="84" applyNumberFormat="0" applyAlignment="0" applyProtection="0"/>
    <xf numFmtId="0" fontId="7" fillId="0" borderId="0"/>
    <xf numFmtId="0" fontId="33" fillId="0" borderId="0"/>
    <xf numFmtId="0" fontId="7" fillId="0" borderId="0"/>
    <xf numFmtId="0" fontId="7" fillId="0" borderId="0"/>
    <xf numFmtId="0" fontId="7" fillId="0" borderId="0"/>
    <xf numFmtId="0" fontId="7" fillId="0" borderId="0"/>
    <xf numFmtId="0" fontId="6" fillId="0" borderId="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43" fontId="135"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35" fillId="0" borderId="0" applyFont="0" applyFill="0" applyBorder="0" applyAlignment="0" applyProtection="0"/>
    <xf numFmtId="0" fontId="137" fillId="0" borderId="0"/>
    <xf numFmtId="0" fontId="5" fillId="0" borderId="0"/>
    <xf numFmtId="0" fontId="138" fillId="0" borderId="0"/>
    <xf numFmtId="9" fontId="33" fillId="0" borderId="0" applyFont="0" applyFill="0" applyBorder="0" applyAlignment="0" applyProtection="0"/>
    <xf numFmtId="0" fontId="136" fillId="0" borderId="0"/>
    <xf numFmtId="0" fontId="138" fillId="0" borderId="0"/>
    <xf numFmtId="0" fontId="137" fillId="0" borderId="0"/>
    <xf numFmtId="9" fontId="33" fillId="0" borderId="0" applyFont="0" applyFill="0" applyBorder="0" applyAlignment="0" applyProtection="0"/>
    <xf numFmtId="0" fontId="137" fillId="0" borderId="0"/>
    <xf numFmtId="0" fontId="137" fillId="0" borderId="0"/>
    <xf numFmtId="0" fontId="137"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142" fillId="0" borderId="0" applyNumberFormat="0" applyFill="0" applyBorder="0" applyAlignment="0" applyProtection="0"/>
    <xf numFmtId="0" fontId="4" fillId="0" borderId="0"/>
    <xf numFmtId="0" fontId="59" fillId="0" borderId="0"/>
    <xf numFmtId="0" fontId="19" fillId="0" borderId="0"/>
    <xf numFmtId="44" fontId="33" fillId="0" borderId="0" applyFont="0" applyFill="0" applyBorder="0" applyAlignment="0" applyProtection="0"/>
    <xf numFmtId="9" fontId="33" fillId="0" borderId="0" applyFont="0" applyFill="0" applyBorder="0" applyAlignment="0" applyProtection="0"/>
    <xf numFmtId="0" fontId="33" fillId="0" borderId="0"/>
    <xf numFmtId="0" fontId="4" fillId="0" borderId="0"/>
    <xf numFmtId="44" fontId="150"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43" fontId="33" fillId="0" borderId="0" applyFont="0" applyFill="0" applyBorder="0" applyAlignment="0" applyProtection="0"/>
    <xf numFmtId="0" fontId="27" fillId="7" borderId="2" applyNumberFormat="0" applyAlignment="0" applyProtection="0"/>
    <xf numFmtId="0" fontId="19" fillId="26" borderId="11" applyNumberFormat="0" applyFont="0" applyAlignment="0" applyProtection="0"/>
    <xf numFmtId="9" fontId="33" fillId="0" borderId="0" applyFont="0" applyFill="0" applyBorder="0" applyAlignment="0" applyProtection="0"/>
    <xf numFmtId="0" fontId="3" fillId="62" borderId="0" applyNumberFormat="0" applyBorder="0" applyAlignment="0" applyProtection="0"/>
    <xf numFmtId="9" fontId="33" fillId="0" borderId="0" applyFont="0" applyFill="0" applyBorder="0" applyAlignment="0" applyProtection="0"/>
    <xf numFmtId="0" fontId="46" fillId="0" borderId="0" applyNumberFormat="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44" fontId="19" fillId="0" borderId="0" applyFont="0" applyFill="0" applyBorder="0" applyAlignment="0" applyProtection="0"/>
    <xf numFmtId="0" fontId="19" fillId="60" borderId="88" applyNumberFormat="0" applyFont="0" applyAlignment="0" applyProtection="0"/>
    <xf numFmtId="0" fontId="35" fillId="86" borderId="0" applyNumberFormat="0" applyBorder="0" applyAlignment="0" applyProtection="0"/>
    <xf numFmtId="0" fontId="35" fillId="9" borderId="0" applyNumberFormat="0" applyBorder="0" applyAlignment="0" applyProtection="0"/>
    <xf numFmtId="0" fontId="35" fillId="26" borderId="0" applyNumberFormat="0" applyBorder="0" applyAlignment="0" applyProtection="0"/>
    <xf numFmtId="0" fontId="35" fillId="53"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52" borderId="0" applyNumberFormat="0" applyBorder="0" applyAlignment="0" applyProtection="0"/>
    <xf numFmtId="0" fontId="35" fillId="9" borderId="0" applyNumberFormat="0" applyBorder="0" applyAlignment="0" applyProtection="0"/>
    <xf numFmtId="0" fontId="35" fillId="18" borderId="0" applyNumberFormat="0" applyBorder="0" applyAlignment="0" applyProtection="0"/>
    <xf numFmtId="0" fontId="35" fillId="21" borderId="0" applyNumberFormat="0" applyBorder="0" applyAlignment="0" applyProtection="0"/>
    <xf numFmtId="0" fontId="35" fillId="52" borderId="0" applyNumberFormat="0" applyBorder="0" applyAlignment="0" applyProtection="0"/>
    <xf numFmtId="0" fontId="35" fillId="7" borderId="0" applyNumberFormat="0" applyBorder="0" applyAlignment="0" applyProtection="0"/>
    <xf numFmtId="0" fontId="20" fillId="87" borderId="0" applyNumberFormat="0" applyBorder="0" applyAlignment="0" applyProtection="0"/>
    <xf numFmtId="0" fontId="20" fillId="91" borderId="0" applyNumberFormat="0" applyBorder="0" applyAlignment="0" applyProtection="0"/>
    <xf numFmtId="0" fontId="20" fillId="94" borderId="0" applyNumberFormat="0" applyBorder="0" applyAlignment="0" applyProtection="0"/>
    <xf numFmtId="0" fontId="20" fillId="98" borderId="0" applyNumberFormat="0" applyBorder="0" applyAlignment="0" applyProtection="0"/>
    <xf numFmtId="0" fontId="20" fillId="99" borderId="0" applyNumberFormat="0" applyBorder="0" applyAlignment="0" applyProtection="0"/>
    <xf numFmtId="0" fontId="20" fillId="100" borderId="0" applyNumberFormat="0" applyBorder="0" applyAlignment="0" applyProtection="0"/>
    <xf numFmtId="175" fontId="33" fillId="0" borderId="0" applyFont="0" applyFill="0" applyBorder="0" applyAlignment="0" applyProtection="0"/>
    <xf numFmtId="0" fontId="102" fillId="0" borderId="90" applyNumberFormat="0" applyFill="0" applyAlignment="0" applyProtection="0"/>
    <xf numFmtId="0" fontId="103" fillId="0" borderId="6" applyNumberFormat="0" applyFill="0" applyAlignment="0" applyProtection="0"/>
    <xf numFmtId="0" fontId="129" fillId="102" borderId="2" applyNumberFormat="0" applyAlignment="0" applyProtection="0"/>
    <xf numFmtId="0" fontId="33" fillId="101" borderId="11" applyNumberFormat="0" applyFont="0" applyAlignment="0" applyProtection="0"/>
    <xf numFmtId="0" fontId="27" fillId="7" borderId="2" applyNumberFormat="0" applyAlignment="0" applyProtection="0"/>
    <xf numFmtId="43" fontId="33" fillId="0" borderId="0" applyFont="0" applyFill="0" applyBorder="0" applyAlignment="0" applyProtection="0"/>
    <xf numFmtId="0" fontId="20" fillId="19" borderId="0" applyNumberFormat="0" applyBorder="0" applyAlignment="0" applyProtection="0"/>
    <xf numFmtId="0" fontId="20" fillId="14" borderId="0" applyNumberFormat="0" applyBorder="0" applyAlignment="0" applyProtection="0"/>
    <xf numFmtId="0" fontId="20" fillId="13" borderId="0" applyNumberFormat="0" applyBorder="0" applyAlignment="0" applyProtection="0"/>
    <xf numFmtId="0" fontId="20" fillId="18" borderId="0" applyNumberFormat="0" applyBorder="0" applyAlignment="0" applyProtection="0"/>
    <xf numFmtId="0" fontId="20" fillId="17" borderId="0" applyNumberFormat="0" applyBorder="0" applyAlignment="0" applyProtection="0"/>
    <xf numFmtId="0" fontId="20" fillId="16" borderId="0" applyNumberFormat="0" applyBorder="0" applyAlignment="0" applyProtection="0"/>
    <xf numFmtId="0" fontId="84" fillId="0" borderId="94" applyNumberFormat="0" applyFill="0" applyAlignment="0" applyProtection="0"/>
    <xf numFmtId="0" fontId="3" fillId="0" borderId="0"/>
    <xf numFmtId="0" fontId="129" fillId="102" borderId="2" applyNumberFormat="0" applyAlignment="0" applyProtection="0"/>
    <xf numFmtId="0" fontId="154" fillId="0" borderId="0"/>
    <xf numFmtId="43" fontId="155" fillId="0" borderId="0" applyFont="0" applyFill="0" applyBorder="0" applyAlignment="0" applyProtection="0"/>
    <xf numFmtId="0" fontId="154"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154"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154" fillId="0" borderId="0"/>
    <xf numFmtId="0" fontId="154" fillId="0" borderId="0"/>
    <xf numFmtId="0" fontId="154"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16" fillId="57" borderId="84" applyNumberFormat="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16" fillId="57" borderId="84" applyNumberFormat="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154"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16" fillId="57" borderId="84" applyNumberFormat="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154" fillId="0" borderId="0"/>
    <xf numFmtId="0" fontId="154" fillId="0" borderId="0"/>
    <xf numFmtId="0" fontId="154" fillId="0" borderId="0"/>
    <xf numFmtId="0" fontId="154" fillId="0" borderId="0"/>
    <xf numFmtId="0" fontId="154"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16" fillId="57" borderId="84" applyNumberFormat="0" applyAlignment="0" applyProtection="0"/>
    <xf numFmtId="0" fontId="154" fillId="0" borderId="0"/>
    <xf numFmtId="0" fontId="154"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156"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16" fillId="57" borderId="84" applyNumberFormat="0" applyAlignment="0" applyProtection="0"/>
    <xf numFmtId="43" fontId="153" fillId="0" borderId="0" applyFont="0" applyFill="0" applyBorder="0" applyAlignment="0" applyProtection="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156" fillId="0" borderId="0"/>
    <xf numFmtId="0" fontId="156"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156"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156" fillId="0" borderId="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16" fillId="57" borderId="84" applyNumberFormat="0" applyAlignment="0" applyProtection="0"/>
    <xf numFmtId="0" fontId="156" fillId="0" borderId="0"/>
    <xf numFmtId="0" fontId="156" fillId="0" borderId="0"/>
    <xf numFmtId="0" fontId="156" fillId="0" borderId="0"/>
    <xf numFmtId="0" fontId="156" fillId="0" borderId="0"/>
    <xf numFmtId="0" fontId="3" fillId="0" borderId="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71" borderId="0" applyNumberFormat="0" applyBorder="0" applyAlignment="0" applyProtection="0"/>
    <xf numFmtId="0" fontId="3" fillId="75" borderId="0" applyNumberFormat="0" applyBorder="0" applyAlignment="0" applyProtection="0"/>
    <xf numFmtId="0" fontId="3" fillId="79" borderId="0" applyNumberFormat="0" applyBorder="0" applyAlignment="0" applyProtection="0"/>
    <xf numFmtId="0" fontId="3" fillId="83" borderId="0" applyNumberFormat="0" applyBorder="0" applyAlignment="0" applyProtection="0"/>
    <xf numFmtId="0" fontId="124" fillId="69" borderId="0" applyNumberFormat="0" applyBorder="0" applyAlignment="0" applyProtection="0"/>
    <xf numFmtId="0" fontId="124" fillId="65" borderId="0" applyNumberFormat="0" applyBorder="0" applyAlignment="0" applyProtection="0"/>
    <xf numFmtId="0" fontId="124" fillId="6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16" fillId="57" borderId="84" applyNumberFormat="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3" fillId="0" borderId="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24" fillId="61" borderId="0" applyNumberFormat="0" applyBorder="0" applyAlignment="0" applyProtection="0"/>
    <xf numFmtId="0" fontId="124" fillId="65" borderId="0" applyNumberFormat="0" applyBorder="0" applyAlignment="0" applyProtection="0"/>
    <xf numFmtId="0" fontId="124" fillId="69" borderId="0" applyNumberFormat="0" applyBorder="0" applyAlignment="0" applyProtection="0"/>
    <xf numFmtId="0" fontId="124" fillId="73" borderId="0" applyNumberFormat="0" applyBorder="0" applyAlignment="0" applyProtection="0"/>
    <xf numFmtId="0" fontId="124" fillId="77" borderId="0" applyNumberFormat="0" applyBorder="0" applyAlignment="0" applyProtection="0"/>
    <xf numFmtId="0" fontId="124" fillId="81" borderId="0" applyNumberFormat="0" applyBorder="0" applyAlignment="0" applyProtection="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116" fillId="57" borderId="84" applyNumberFormat="0" applyAlignment="0" applyProtection="0"/>
    <xf numFmtId="0" fontId="3" fillId="0" borderId="0"/>
    <xf numFmtId="0" fontId="2" fillId="0" borderId="0"/>
    <xf numFmtId="0" fontId="166" fillId="0" borderId="0"/>
    <xf numFmtId="0" fontId="148" fillId="0" borderId="0"/>
    <xf numFmtId="0" fontId="148" fillId="0" borderId="0"/>
    <xf numFmtId="0" fontId="166" fillId="0" borderId="0"/>
    <xf numFmtId="0" fontId="2" fillId="0" borderId="0"/>
    <xf numFmtId="0" fontId="167" fillId="0" borderId="0"/>
    <xf numFmtId="0" fontId="148" fillId="0" borderId="0"/>
    <xf numFmtId="0" fontId="148" fillId="0" borderId="0"/>
    <xf numFmtId="0" fontId="166" fillId="0" borderId="0"/>
    <xf numFmtId="0" fontId="166" fillId="0" borderId="0"/>
    <xf numFmtId="0" fontId="166" fillId="0" borderId="0"/>
    <xf numFmtId="0" fontId="166" fillId="0" borderId="0"/>
    <xf numFmtId="0" fontId="166" fillId="0" borderId="0"/>
    <xf numFmtId="0" fontId="148" fillId="0" borderId="0"/>
    <xf numFmtId="0" fontId="1" fillId="0" borderId="0"/>
    <xf numFmtId="0" fontId="1" fillId="0" borderId="0"/>
    <xf numFmtId="0" fontId="170" fillId="0" borderId="0"/>
    <xf numFmtId="0" fontId="148" fillId="0" borderId="0"/>
    <xf numFmtId="44" fontId="33" fillId="0" borderId="0" applyFont="0" applyFill="0" applyBorder="0" applyAlignment="0" applyProtection="0"/>
  </cellStyleXfs>
  <cellXfs count="1076">
    <xf numFmtId="0" fontId="0" fillId="0" borderId="0" xfId="0"/>
    <xf numFmtId="0" fontId="0" fillId="45" borderId="9" xfId="0" applyFill="1" applyBorder="1"/>
    <xf numFmtId="0" fontId="33" fillId="0" borderId="9" xfId="0" applyFont="1" applyBorder="1"/>
    <xf numFmtId="0" fontId="36" fillId="45" borderId="9" xfId="0" applyFont="1" applyFill="1" applyBorder="1"/>
    <xf numFmtId="0" fontId="75" fillId="0" borderId="0" xfId="0" applyFont="1"/>
    <xf numFmtId="164" fontId="33" fillId="0" borderId="0" xfId="39" applyNumberFormat="1" applyFont="1"/>
    <xf numFmtId="171" fontId="36" fillId="0" borderId="36" xfId="122" applyNumberFormat="1" applyFont="1" applyFill="1" applyBorder="1" applyAlignment="1">
      <alignment horizontal="left"/>
    </xf>
    <xf numFmtId="171" fontId="36" fillId="0" borderId="24" xfId="122" applyNumberFormat="1" applyFont="1" applyFill="1" applyBorder="1" applyAlignment="1">
      <alignment horizontal="left"/>
    </xf>
    <xf numFmtId="0" fontId="36" fillId="0" borderId="0" xfId="122" applyFont="1"/>
    <xf numFmtId="0" fontId="80" fillId="0" borderId="0" xfId="0" applyFont="1"/>
    <xf numFmtId="0" fontId="33" fillId="0" borderId="0" xfId="168" applyFont="1"/>
    <xf numFmtId="0" fontId="0" fillId="49" borderId="0" xfId="0" applyFill="1"/>
    <xf numFmtId="0" fontId="33" fillId="0" borderId="0" xfId="0" applyFont="1"/>
    <xf numFmtId="170" fontId="33" fillId="0" borderId="0" xfId="153" applyFont="1"/>
    <xf numFmtId="0" fontId="33" fillId="0" borderId="0" xfId="362" applyFont="1"/>
    <xf numFmtId="49" fontId="0" fillId="0" borderId="0" xfId="0" applyNumberFormat="1" applyAlignment="1">
      <alignment horizontal="center"/>
    </xf>
    <xf numFmtId="0" fontId="74" fillId="0" borderId="0" xfId="0" applyFont="1"/>
    <xf numFmtId="0" fontId="33" fillId="0" borderId="19" xfId="0" applyFont="1" applyBorder="1" applyAlignment="1">
      <alignment horizontal="left"/>
    </xf>
    <xf numFmtId="0" fontId="33" fillId="0" borderId="9" xfId="0" applyFont="1" applyBorder="1" applyAlignment="1">
      <alignment horizontal="left"/>
    </xf>
    <xf numFmtId="0" fontId="33" fillId="0" borderId="62" xfId="122" applyFont="1" applyBorder="1"/>
    <xf numFmtId="0" fontId="37" fillId="48" borderId="9" xfId="0" applyFont="1" applyFill="1" applyBorder="1" applyAlignment="1">
      <alignment horizontal="center" vertical="center"/>
    </xf>
    <xf numFmtId="0" fontId="36" fillId="48" borderId="9" xfId="0" applyFont="1" applyFill="1" applyBorder="1" applyAlignment="1">
      <alignment horizontal="center" vertical="center" wrapText="1"/>
    </xf>
    <xf numFmtId="0" fontId="0" fillId="0" borderId="0" xfId="0" applyAlignment="1">
      <alignment horizontal="center"/>
    </xf>
    <xf numFmtId="171" fontId="36" fillId="0" borderId="62" xfId="122" applyNumberFormat="1" applyFont="1" applyFill="1" applyBorder="1" applyAlignment="1">
      <alignment horizontal="left"/>
    </xf>
    <xf numFmtId="0" fontId="36" fillId="0" borderId="74" xfId="122" applyFont="1" applyFill="1" applyBorder="1" applyAlignment="1">
      <alignment horizontal="center"/>
    </xf>
    <xf numFmtId="0" fontId="36" fillId="48" borderId="33" xfId="122" applyFont="1" applyFill="1" applyBorder="1" applyAlignment="1">
      <alignment horizontal="center" vertical="center" wrapText="1"/>
    </xf>
    <xf numFmtId="3" fontId="36" fillId="48" borderId="34" xfId="122" applyNumberFormat="1" applyFont="1" applyFill="1" applyBorder="1" applyAlignment="1">
      <alignment horizontal="center" vertical="center" wrapText="1"/>
    </xf>
    <xf numFmtId="0" fontId="36" fillId="48" borderId="34" xfId="122" applyFont="1" applyFill="1" applyBorder="1" applyAlignment="1">
      <alignment horizontal="center" vertical="center" wrapText="1"/>
    </xf>
    <xf numFmtId="0" fontId="36" fillId="48" borderId="35" xfId="122" applyFont="1" applyFill="1" applyBorder="1" applyAlignment="1">
      <alignment horizontal="center" vertical="center" wrapText="1"/>
    </xf>
    <xf numFmtId="0" fontId="33" fillId="0" borderId="0" xfId="127"/>
    <xf numFmtId="42" fontId="33" fillId="0" borderId="9" xfId="0" applyNumberFormat="1" applyFont="1" applyBorder="1"/>
    <xf numFmtId="0" fontId="0" fillId="48" borderId="9" xfId="0" applyFill="1" applyBorder="1"/>
    <xf numFmtId="0" fontId="36" fillId="48" borderId="9" xfId="0" applyFont="1" applyFill="1" applyBorder="1" applyAlignment="1">
      <alignment wrapText="1"/>
    </xf>
    <xf numFmtId="0" fontId="40" fillId="0" borderId="0" xfId="122" applyFont="1"/>
    <xf numFmtId="0" fontId="40" fillId="0" borderId="0" xfId="122" applyFont="1" applyFill="1"/>
    <xf numFmtId="165" fontId="40" fillId="0" borderId="0" xfId="122" applyNumberFormat="1" applyFont="1" applyFill="1"/>
    <xf numFmtId="0" fontId="106" fillId="0" borderId="0" xfId="122" applyFont="1"/>
    <xf numFmtId="165" fontId="40" fillId="0" borderId="0" xfId="122" applyNumberFormat="1" applyFont="1"/>
    <xf numFmtId="0" fontId="0" fillId="0" borderId="0" xfId="0"/>
    <xf numFmtId="0" fontId="77" fillId="0" borderId="0" xfId="122" applyFont="1" applyFill="1"/>
    <xf numFmtId="0" fontId="76" fillId="0" borderId="0" xfId="122" applyFont="1" applyFill="1" applyBorder="1" applyAlignment="1">
      <alignment horizontal="center"/>
    </xf>
    <xf numFmtId="3" fontId="77" fillId="0" borderId="0" xfId="122" applyNumberFormat="1" applyFont="1" applyFill="1" applyBorder="1"/>
    <xf numFmtId="3" fontId="77" fillId="0" borderId="0" xfId="122" applyNumberFormat="1" applyFont="1" applyFill="1" applyBorder="1" applyAlignment="1"/>
    <xf numFmtId="0" fontId="77" fillId="0" borderId="0" xfId="122" applyFont="1" applyFill="1" applyBorder="1"/>
    <xf numFmtId="0" fontId="33" fillId="0" borderId="9" xfId="122" applyFont="1" applyFill="1" applyBorder="1" applyAlignment="1">
      <alignment horizontal="justify" wrapText="1"/>
    </xf>
    <xf numFmtId="0" fontId="33" fillId="0" borderId="9" xfId="122" applyFont="1" applyFill="1" applyBorder="1" applyAlignment="1">
      <alignment horizontal="left" vertical="top" wrapText="1"/>
    </xf>
    <xf numFmtId="0" fontId="33" fillId="0" borderId="9" xfId="122" applyFont="1" applyFill="1" applyBorder="1" applyAlignment="1">
      <alignment horizontal="left" wrapText="1"/>
    </xf>
    <xf numFmtId="3" fontId="33" fillId="0" borderId="25" xfId="122" applyNumberFormat="1" applyFont="1" applyFill="1" applyBorder="1" applyAlignment="1">
      <alignment horizontal="right"/>
    </xf>
    <xf numFmtId="3" fontId="33" fillId="0" borderId="18" xfId="122" applyNumberFormat="1" applyFont="1" applyFill="1" applyBorder="1" applyAlignment="1">
      <alignment horizontal="right" vertical="center"/>
    </xf>
    <xf numFmtId="3" fontId="33" fillId="0" borderId="46" xfId="122" applyNumberFormat="1" applyFont="1" applyFill="1" applyBorder="1" applyAlignment="1">
      <alignment horizontal="right"/>
    </xf>
    <xf numFmtId="3" fontId="33" fillId="0" borderId="62" xfId="122" applyNumberFormat="1" applyFont="1" applyFill="1" applyBorder="1" applyAlignment="1">
      <alignment horizontal="right"/>
    </xf>
    <xf numFmtId="3" fontId="33" fillId="0" borderId="19" xfId="122" applyNumberFormat="1" applyFont="1" applyFill="1" applyBorder="1" applyAlignment="1">
      <alignment horizontal="right"/>
    </xf>
    <xf numFmtId="3" fontId="33" fillId="0" borderId="19" xfId="122" applyNumberFormat="1" applyFont="1" applyFill="1" applyBorder="1" applyAlignment="1">
      <alignment horizontal="right" vertical="center"/>
    </xf>
    <xf numFmtId="3" fontId="33" fillId="0" borderId="19" xfId="354" applyNumberFormat="1" applyFont="1" applyFill="1" applyBorder="1" applyAlignment="1">
      <alignment horizontal="right"/>
    </xf>
    <xf numFmtId="3" fontId="33" fillId="0" borderId="66" xfId="354" applyNumberFormat="1" applyFont="1" applyFill="1" applyBorder="1" applyAlignment="1">
      <alignment horizontal="right"/>
    </xf>
    <xf numFmtId="3" fontId="33" fillId="0" borderId="26" xfId="122" applyNumberFormat="1" applyFont="1" applyFill="1" applyBorder="1" applyAlignment="1">
      <alignment horizontal="right"/>
    </xf>
    <xf numFmtId="3" fontId="36" fillId="0" borderId="33" xfId="122" applyNumberFormat="1" applyFont="1" applyFill="1" applyBorder="1" applyAlignment="1">
      <alignment horizontal="right"/>
    </xf>
    <xf numFmtId="10" fontId="33" fillId="0" borderId="9" xfId="122" applyNumberFormat="1" applyFont="1" applyFill="1" applyBorder="1" applyAlignment="1">
      <alignment horizontal="right"/>
    </xf>
    <xf numFmtId="10" fontId="33" fillId="0" borderId="38" xfId="122" applyNumberFormat="1" applyFont="1" applyFill="1" applyBorder="1" applyAlignment="1">
      <alignment horizontal="right"/>
    </xf>
    <xf numFmtId="10" fontId="33" fillId="0" borderId="26" xfId="122" applyNumberFormat="1" applyFont="1" applyBorder="1" applyAlignment="1">
      <alignment horizontal="right"/>
    </xf>
    <xf numFmtId="10" fontId="33" fillId="0" borderId="19" xfId="122" applyNumberFormat="1" applyFont="1" applyFill="1" applyBorder="1" applyAlignment="1">
      <alignment horizontal="right"/>
    </xf>
    <xf numFmtId="10" fontId="33" fillId="0" borderId="75" xfId="122" applyNumberFormat="1" applyFont="1" applyFill="1" applyBorder="1" applyAlignment="1">
      <alignment horizontal="right"/>
    </xf>
    <xf numFmtId="3" fontId="36" fillId="0" borderId="74" xfId="122" applyNumberFormat="1" applyFont="1" applyBorder="1" applyAlignment="1">
      <alignment horizontal="right"/>
    </xf>
    <xf numFmtId="10" fontId="36" fillId="0" borderId="74" xfId="122" applyNumberFormat="1" applyFont="1" applyBorder="1" applyAlignment="1">
      <alignment horizontal="right"/>
    </xf>
    <xf numFmtId="10" fontId="36" fillId="0" borderId="74" xfId="122" applyNumberFormat="1" applyFont="1" applyFill="1" applyBorder="1" applyAlignment="1">
      <alignment horizontal="right"/>
    </xf>
    <xf numFmtId="3" fontId="33" fillId="0" borderId="18" xfId="354" applyNumberFormat="1" applyFont="1" applyFill="1" applyBorder="1" applyAlignment="1">
      <alignment horizontal="right"/>
    </xf>
    <xf numFmtId="0" fontId="0" fillId="0" borderId="65" xfId="0" applyBorder="1"/>
    <xf numFmtId="0" fontId="33" fillId="0" borderId="9" xfId="122" quotePrefix="1" applyFont="1" applyFill="1" applyBorder="1" applyAlignment="1">
      <alignment horizontal="left" wrapText="1"/>
    </xf>
    <xf numFmtId="3" fontId="0" fillId="0" borderId="19" xfId="0" applyNumberFormat="1" applyBorder="1" applyAlignment="1">
      <alignment horizontal="right"/>
    </xf>
    <xf numFmtId="3" fontId="33" fillId="0" borderId="9" xfId="0" applyNumberFormat="1" applyFont="1" applyBorder="1" applyAlignment="1">
      <alignment horizontal="right"/>
    </xf>
    <xf numFmtId="165" fontId="0" fillId="0" borderId="0" xfId="0" applyNumberFormat="1"/>
    <xf numFmtId="3" fontId="33" fillId="0" borderId="36" xfId="122" applyNumberFormat="1" applyFont="1" applyFill="1" applyBorder="1" applyAlignment="1">
      <alignment horizontal="right"/>
    </xf>
    <xf numFmtId="0" fontId="36" fillId="0" borderId="0" xfId="917" applyFont="1" applyFill="1" applyBorder="1" applyAlignment="1">
      <alignment horizontal="left"/>
    </xf>
    <xf numFmtId="3" fontId="33" fillId="0" borderId="9" xfId="122" applyNumberFormat="1" applyFont="1" applyFill="1" applyBorder="1" applyAlignment="1">
      <alignment horizontal="right" vertical="center"/>
    </xf>
    <xf numFmtId="3" fontId="33" fillId="0" borderId="9" xfId="354" applyNumberFormat="1" applyFont="1" applyFill="1" applyBorder="1" applyAlignment="1">
      <alignment horizontal="right"/>
    </xf>
    <xf numFmtId="3" fontId="33" fillId="0" borderId="21" xfId="122" applyNumberFormat="1" applyFont="1" applyFill="1" applyBorder="1" applyAlignment="1">
      <alignment horizontal="right"/>
    </xf>
    <xf numFmtId="10" fontId="33" fillId="0" borderId="37" xfId="122" applyNumberFormat="1" applyFont="1" applyFill="1" applyBorder="1" applyAlignment="1">
      <alignment horizontal="right"/>
    </xf>
    <xf numFmtId="3" fontId="33" fillId="0" borderId="9" xfId="16278" applyNumberFormat="1" applyFont="1" applyFill="1" applyBorder="1" applyAlignment="1">
      <alignment horizontal="right" vertical="center" wrapText="1"/>
    </xf>
    <xf numFmtId="3" fontId="33" fillId="0" borderId="18" xfId="122" applyNumberFormat="1" applyFont="1" applyFill="1" applyBorder="1" applyAlignment="1">
      <alignment horizontal="right"/>
    </xf>
    <xf numFmtId="3" fontId="33" fillId="0" borderId="37" xfId="122" applyNumberFormat="1" applyFont="1" applyFill="1" applyBorder="1" applyAlignment="1">
      <alignment horizontal="right"/>
    </xf>
    <xf numFmtId="3" fontId="33" fillId="0" borderId="59" xfId="122" applyNumberFormat="1" applyFont="1" applyFill="1" applyBorder="1" applyAlignment="1">
      <alignment horizontal="right"/>
    </xf>
    <xf numFmtId="3" fontId="33" fillId="0" borderId="23" xfId="354" applyNumberFormat="1" applyFont="1" applyFill="1" applyBorder="1" applyAlignment="1">
      <alignment horizontal="right"/>
    </xf>
    <xf numFmtId="3" fontId="33" fillId="0" borderId="36" xfId="354" applyNumberFormat="1" applyFont="1" applyFill="1" applyBorder="1" applyAlignment="1">
      <alignment horizontal="right"/>
    </xf>
    <xf numFmtId="3" fontId="33" fillId="0" borderId="37" xfId="354" applyNumberFormat="1" applyFont="1" applyFill="1" applyBorder="1" applyAlignment="1">
      <alignment horizontal="right"/>
    </xf>
    <xf numFmtId="3" fontId="33" fillId="0" borderId="24" xfId="122" applyNumberFormat="1" applyFont="1" applyFill="1" applyBorder="1" applyAlignment="1">
      <alignment horizontal="right"/>
    </xf>
    <xf numFmtId="3" fontId="33" fillId="0" borderId="9" xfId="122" applyNumberFormat="1" applyFont="1" applyFill="1" applyBorder="1" applyAlignment="1">
      <alignment horizontal="right"/>
    </xf>
    <xf numFmtId="3" fontId="33" fillId="0" borderId="18" xfId="122" applyNumberFormat="1" applyFont="1" applyBorder="1" applyAlignment="1">
      <alignment horizontal="right"/>
    </xf>
    <xf numFmtId="10" fontId="33" fillId="0" borderId="18" xfId="122" applyNumberFormat="1" applyFont="1" applyBorder="1" applyAlignment="1">
      <alignment horizontal="right"/>
    </xf>
    <xf numFmtId="3" fontId="0" fillId="0" borderId="9" xfId="0" applyNumberFormat="1" applyBorder="1" applyAlignment="1">
      <alignment horizontal="right"/>
    </xf>
    <xf numFmtId="10" fontId="33" fillId="0" borderId="9" xfId="0" applyNumberFormat="1" applyFont="1" applyBorder="1" applyAlignment="1">
      <alignment horizontal="right"/>
    </xf>
    <xf numFmtId="3" fontId="33" fillId="0" borderId="18" xfId="0" applyNumberFormat="1" applyFont="1" applyBorder="1" applyAlignment="1">
      <alignment horizontal="right"/>
    </xf>
    <xf numFmtId="3" fontId="33" fillId="0" borderId="9" xfId="16282" applyNumberFormat="1" applyFont="1" applyBorder="1" applyAlignment="1">
      <alignment horizontal="right"/>
    </xf>
    <xf numFmtId="0" fontId="33" fillId="0" borderId="0" xfId="917" applyFont="1" applyFill="1" applyBorder="1" applyAlignment="1">
      <alignment horizontal="center" vertical="center"/>
    </xf>
    <xf numFmtId="0" fontId="33"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3" fillId="0" borderId="9" xfId="59" applyNumberFormat="1" applyFont="1" applyFill="1" applyBorder="1" applyAlignment="1">
      <alignment wrapText="1"/>
    </xf>
    <xf numFmtId="0" fontId="33" fillId="0" borderId="9" xfId="122" applyFont="1" applyFill="1" applyBorder="1" applyAlignment="1">
      <alignment horizontal="justify" vertical="top" wrapText="1"/>
    </xf>
    <xf numFmtId="0" fontId="0" fillId="0" borderId="0" xfId="0" applyAlignment="1">
      <alignment horizontal="center" wrapText="1"/>
    </xf>
    <xf numFmtId="0" fontId="33" fillId="0" borderId="0" xfId="0" applyFont="1" applyAlignment="1">
      <alignment vertical="center"/>
    </xf>
    <xf numFmtId="0" fontId="33" fillId="0" borderId="0" xfId="0" applyFont="1" applyAlignment="1">
      <alignment horizontal="center"/>
    </xf>
    <xf numFmtId="0" fontId="0" fillId="45" borderId="38" xfId="0" applyFill="1" applyBorder="1"/>
    <xf numFmtId="0" fontId="0" fillId="45" borderId="24" xfId="0" applyFill="1" applyBorder="1"/>
    <xf numFmtId="0" fontId="36" fillId="48" borderId="18" xfId="0" applyFont="1" applyFill="1" applyBorder="1" applyAlignment="1">
      <alignment horizontal="center"/>
    </xf>
    <xf numFmtId="0" fontId="36" fillId="48" borderId="19" xfId="0" applyFont="1" applyFill="1" applyBorder="1" applyAlignment="1">
      <alignment horizontal="center"/>
    </xf>
    <xf numFmtId="177" fontId="33" fillId="0" borderId="37" xfId="122" applyNumberFormat="1" applyFont="1" applyFill="1" applyBorder="1" applyAlignment="1">
      <alignment horizontal="right"/>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36" fillId="0" borderId="9" xfId="0" applyFont="1" applyFill="1" applyBorder="1" applyAlignment="1">
      <alignment wrapText="1"/>
    </xf>
    <xf numFmtId="42" fontId="36" fillId="0" borderId="9" xfId="0" applyNumberFormat="1" applyFont="1" applyFill="1" applyBorder="1"/>
    <xf numFmtId="0" fontId="36" fillId="0" borderId="0" xfId="0" applyFont="1"/>
    <xf numFmtId="3" fontId="36" fillId="0" borderId="74" xfId="122" applyNumberFormat="1" applyFont="1" applyFill="1" applyBorder="1" applyAlignment="1">
      <alignment horizontal="right"/>
    </xf>
    <xf numFmtId="165" fontId="33" fillId="0" borderId="25" xfId="700" applyNumberFormat="1" applyFont="1" applyFill="1" applyBorder="1" applyAlignment="1">
      <alignment vertical="center"/>
    </xf>
    <xf numFmtId="0" fontId="0" fillId="0" borderId="0" xfId="0" applyBorder="1"/>
    <xf numFmtId="0" fontId="78" fillId="0" borderId="0" xfId="122" applyFont="1" applyFill="1"/>
    <xf numFmtId="0" fontId="33" fillId="0" borderId="0" xfId="122" applyFont="1" applyFill="1" applyAlignment="1"/>
    <xf numFmtId="0" fontId="33" fillId="0" borderId="0" xfId="0" applyFont="1" applyFill="1"/>
    <xf numFmtId="0" fontId="0" fillId="0" borderId="0" xfId="0" applyFill="1"/>
    <xf numFmtId="0" fontId="77" fillId="0" borderId="0" xfId="0" quotePrefix="1" applyFont="1" applyFill="1" applyAlignment="1">
      <alignment vertical="center"/>
    </xf>
    <xf numFmtId="0" fontId="33" fillId="0" borderId="0" xfId="0" applyFont="1" applyFill="1" applyAlignment="1">
      <alignment vertical="center"/>
    </xf>
    <xf numFmtId="0" fontId="33" fillId="0" borderId="0" xfId="0" applyFont="1" applyAlignment="1">
      <alignment horizontal="left" vertical="center"/>
    </xf>
    <xf numFmtId="0" fontId="33"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3" fillId="0" borderId="0" xfId="122" applyFont="1" applyAlignment="1">
      <alignment horizontal="center"/>
    </xf>
    <xf numFmtId="0" fontId="33" fillId="0" borderId="0" xfId="122" applyFont="1" applyFill="1" applyAlignment="1">
      <alignment horizontal="center"/>
    </xf>
    <xf numFmtId="172" fontId="0" fillId="0" borderId="0" xfId="1158" applyNumberFormat="1" applyFont="1"/>
    <xf numFmtId="178" fontId="33" fillId="0" borderId="9" xfId="0" applyNumberFormat="1" applyFont="1" applyFill="1" applyBorder="1"/>
    <xf numFmtId="0" fontId="36" fillId="0" borderId="0" xfId="0" applyFont="1" applyFill="1" applyBorder="1"/>
    <xf numFmtId="0" fontId="36" fillId="0" borderId="24" xfId="0" applyFont="1" applyBorder="1"/>
    <xf numFmtId="0" fontId="33" fillId="0" borderId="50" xfId="0" applyFont="1" applyBorder="1"/>
    <xf numFmtId="0" fontId="36" fillId="0" borderId="49" xfId="0" applyFont="1" applyBorder="1"/>
    <xf numFmtId="0" fontId="36" fillId="45" borderId="49" xfId="0" applyFont="1" applyFill="1" applyBorder="1"/>
    <xf numFmtId="0" fontId="36" fillId="45" borderId="51" xfId="0" applyFont="1" applyFill="1" applyBorder="1"/>
    <xf numFmtId="0" fontId="36" fillId="48" borderId="51" xfId="0" applyFont="1" applyFill="1" applyBorder="1"/>
    <xf numFmtId="0" fontId="33" fillId="49" borderId="49" xfId="0" applyFont="1" applyFill="1" applyBorder="1"/>
    <xf numFmtId="0" fontId="33" fillId="0" borderId="49" xfId="0" applyFont="1" applyBorder="1"/>
    <xf numFmtId="0" fontId="0" fillId="45" borderId="51" xfId="0" applyFill="1" applyBorder="1"/>
    <xf numFmtId="0" fontId="36" fillId="48" borderId="51" xfId="0" applyFont="1" applyFill="1" applyBorder="1" applyAlignment="1">
      <alignment horizontal="center" wrapText="1"/>
    </xf>
    <xf numFmtId="0" fontId="36"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36" fillId="48" borderId="38" xfId="0" applyFont="1" applyFill="1" applyBorder="1" applyAlignment="1">
      <alignment horizontal="center" wrapText="1"/>
    </xf>
    <xf numFmtId="0" fontId="36" fillId="48" borderId="24" xfId="0" applyFont="1" applyFill="1" applyBorder="1" applyAlignment="1">
      <alignment horizontal="center" wrapText="1"/>
    </xf>
    <xf numFmtId="49" fontId="37" fillId="0" borderId="0" xfId="127" quotePrefix="1" applyNumberFormat="1" applyFont="1" applyAlignment="1"/>
    <xf numFmtId="0" fontId="37" fillId="0" borderId="0" xfId="127" applyFont="1" applyAlignment="1"/>
    <xf numFmtId="0" fontId="36" fillId="0" borderId="0" xfId="0" applyFont="1" applyFill="1" applyBorder="1" applyAlignment="1">
      <alignment wrapText="1"/>
    </xf>
    <xf numFmtId="0" fontId="33" fillId="0" borderId="24" xfId="122" applyFont="1" applyBorder="1"/>
    <xf numFmtId="0" fontId="33" fillId="0" borderId="0" xfId="141" applyFont="1"/>
    <xf numFmtId="10" fontId="36" fillId="0" borderId="0" xfId="122" applyNumberFormat="1" applyFont="1" applyFill="1" applyBorder="1" applyAlignment="1">
      <alignment horizontal="right"/>
    </xf>
    <xf numFmtId="10" fontId="36" fillId="0" borderId="0" xfId="122" applyNumberFormat="1" applyFont="1" applyBorder="1" applyAlignment="1">
      <alignment horizontal="right"/>
    </xf>
    <xf numFmtId="3" fontId="36" fillId="0" borderId="0" xfId="122" applyNumberFormat="1" applyFont="1" applyBorder="1" applyAlignment="1">
      <alignment horizontal="right"/>
    </xf>
    <xf numFmtId="0" fontId="36" fillId="0" borderId="0" xfId="122" applyFont="1" applyFill="1" applyBorder="1" applyAlignment="1">
      <alignment horizontal="center"/>
    </xf>
    <xf numFmtId="3" fontId="33" fillId="0" borderId="0" xfId="122" applyNumberFormat="1" applyFont="1"/>
    <xf numFmtId="0" fontId="33" fillId="0" borderId="0" xfId="122" applyFont="1"/>
    <xf numFmtId="0" fontId="33" fillId="0" borderId="0" xfId="122" applyFont="1" applyFill="1"/>
    <xf numFmtId="0" fontId="75" fillId="0" borderId="0" xfId="122" applyFont="1" applyFill="1" applyAlignment="1">
      <alignment horizontal="left" wrapText="1"/>
    </xf>
    <xf numFmtId="165" fontId="33" fillId="0" borderId="9" xfId="700" applyNumberFormat="1" applyFont="1" applyFill="1" applyBorder="1" applyAlignment="1">
      <alignment horizontal="right" vertical="top"/>
    </xf>
    <xf numFmtId="0" fontId="33" fillId="0" borderId="9" xfId="0" applyFont="1" applyBorder="1" applyAlignment="1">
      <alignment horizontal="center"/>
    </xf>
    <xf numFmtId="0" fontId="36" fillId="48" borderId="9" xfId="127" applyFont="1" applyFill="1" applyBorder="1"/>
    <xf numFmtId="0" fontId="33" fillId="48" borderId="9" xfId="127" applyFill="1" applyBorder="1"/>
    <xf numFmtId="0" fontId="33" fillId="0" borderId="9" xfId="127" applyFont="1" applyBorder="1"/>
    <xf numFmtId="0" fontId="33" fillId="0" borderId="9" xfId="127" quotePrefix="1" applyFont="1" applyBorder="1" applyAlignment="1">
      <alignment horizontal="left"/>
    </xf>
    <xf numFmtId="0" fontId="36" fillId="0" borderId="9" xfId="127" applyFont="1" applyBorder="1"/>
    <xf numFmtId="165" fontId="36" fillId="0" borderId="9" xfId="700" applyNumberFormat="1" applyFont="1" applyFill="1" applyBorder="1" applyAlignment="1">
      <alignment horizontal="right" vertical="top"/>
    </xf>
    <xf numFmtId="0" fontId="33" fillId="45" borderId="9" xfId="127" applyFont="1" applyFill="1" applyBorder="1"/>
    <xf numFmtId="0" fontId="33" fillId="0" borderId="9" xfId="127" applyFont="1" applyBorder="1" applyAlignment="1">
      <alignment wrapText="1"/>
    </xf>
    <xf numFmtId="0" fontId="33" fillId="0" borderId="9" xfId="127" quotePrefix="1" applyFont="1" applyBorder="1" applyAlignment="1">
      <alignment horizontal="left" wrapText="1"/>
    </xf>
    <xf numFmtId="5" fontId="36" fillId="0" borderId="9" xfId="0" applyNumberFormat="1" applyFont="1" applyFill="1" applyBorder="1" applyAlignment="1">
      <alignment horizontal="left"/>
    </xf>
    <xf numFmtId="165" fontId="36" fillId="0" borderId="9" xfId="127" applyNumberFormat="1" applyFont="1" applyFill="1" applyBorder="1"/>
    <xf numFmtId="165" fontId="33" fillId="49" borderId="9" xfId="700" applyNumberFormat="1" applyFont="1" applyFill="1" applyBorder="1" applyAlignment="1">
      <alignment horizontal="right" vertical="top"/>
    </xf>
    <xf numFmtId="165" fontId="33" fillId="49" borderId="9" xfId="127" applyNumberFormat="1" applyFont="1" applyFill="1" applyBorder="1"/>
    <xf numFmtId="0" fontId="33" fillId="0" borderId="9" xfId="127" applyBorder="1"/>
    <xf numFmtId="5" fontId="33" fillId="0" borderId="9" xfId="0" applyNumberFormat="1" applyFont="1" applyFill="1" applyBorder="1" applyAlignment="1">
      <alignment horizontal="left" wrapText="1"/>
    </xf>
    <xf numFmtId="5" fontId="33" fillId="0" borderId="9" xfId="0" applyNumberFormat="1" applyFont="1" applyBorder="1" applyAlignment="1">
      <alignment wrapText="1"/>
    </xf>
    <xf numFmtId="5" fontId="33" fillId="0" borderId="9" xfId="0" applyNumberFormat="1" applyFont="1" applyBorder="1"/>
    <xf numFmtId="165" fontId="33" fillId="0" borderId="9" xfId="127" applyNumberFormat="1" applyFont="1" applyBorder="1"/>
    <xf numFmtId="0" fontId="33"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0" fillId="48" borderId="9" xfId="122" applyFont="1" applyFill="1" applyBorder="1" applyAlignment="1">
      <alignment horizontal="justify" wrapText="1"/>
    </xf>
    <xf numFmtId="0" fontId="40" fillId="48" borderId="9" xfId="122" applyFont="1" applyFill="1" applyBorder="1" applyAlignment="1">
      <alignment horizontal="center" wrapText="1"/>
    </xf>
    <xf numFmtId="43" fontId="40" fillId="48" borderId="9" xfId="34" applyFont="1" applyFill="1" applyBorder="1" applyAlignment="1">
      <alignment horizontal="center" wrapText="1"/>
    </xf>
    <xf numFmtId="0" fontId="33" fillId="48" borderId="9" xfId="122" applyFont="1" applyFill="1" applyBorder="1" applyAlignment="1">
      <alignment horizontal="center" wrapText="1"/>
    </xf>
    <xf numFmtId="44" fontId="33" fillId="48" borderId="9" xfId="59" applyFont="1" applyFill="1" applyBorder="1" applyAlignment="1">
      <alignment wrapText="1"/>
    </xf>
    <xf numFmtId="42" fontId="33" fillId="48" borderId="9" xfId="59" applyNumberFormat="1" applyFont="1" applyFill="1" applyBorder="1" applyAlignment="1">
      <alignment wrapText="1"/>
    </xf>
    <xf numFmtId="9" fontId="33" fillId="48" borderId="9" xfId="182" applyFont="1" applyFill="1" applyBorder="1" applyAlignment="1">
      <alignment horizontal="center" wrapText="1"/>
    </xf>
    <xf numFmtId="9" fontId="33" fillId="48" borderId="9" xfId="182" applyNumberFormat="1" applyFont="1" applyFill="1" applyBorder="1" applyAlignment="1">
      <alignment horizontal="center" wrapText="1"/>
    </xf>
    <xf numFmtId="9" fontId="33" fillId="48" borderId="9" xfId="59" applyNumberFormat="1" applyFont="1" applyFill="1" applyBorder="1" applyAlignment="1">
      <alignment wrapText="1"/>
    </xf>
    <xf numFmtId="42" fontId="33" fillId="0" borderId="9" xfId="0" applyNumberFormat="1" applyFont="1" applyFill="1" applyBorder="1"/>
    <xf numFmtId="0" fontId="77" fillId="0" borderId="23" xfId="0" applyFont="1" applyFill="1" applyBorder="1"/>
    <xf numFmtId="0" fontId="77" fillId="0" borderId="20" xfId="0" applyFont="1" applyFill="1" applyBorder="1"/>
    <xf numFmtId="0" fontId="77" fillId="0" borderId="22" xfId="0" applyFont="1" applyFill="1" applyBorder="1"/>
    <xf numFmtId="0" fontId="36" fillId="0" borderId="74" xfId="0" applyFont="1" applyBorder="1"/>
    <xf numFmtId="3" fontId="36" fillId="0" borderId="74" xfId="0" applyNumberFormat="1" applyFont="1" applyBorder="1" applyAlignment="1">
      <alignment horizontal="right"/>
    </xf>
    <xf numFmtId="0" fontId="77" fillId="0" borderId="96" xfId="46814" applyFont="1" applyBorder="1" applyAlignment="1">
      <alignment horizontal="left" wrapText="1"/>
    </xf>
    <xf numFmtId="0" fontId="77" fillId="0" borderId="49" xfId="46814" applyFont="1" applyBorder="1" applyAlignment="1">
      <alignment horizontal="left" wrapText="1"/>
    </xf>
    <xf numFmtId="0" fontId="77" fillId="0" borderId="99" xfId="46814" applyFont="1" applyBorder="1" applyAlignment="1">
      <alignment horizontal="left" wrapText="1"/>
    </xf>
    <xf numFmtId="0" fontId="77" fillId="0" borderId="100" xfId="46814" applyFont="1" applyBorder="1" applyAlignment="1">
      <alignment horizontal="left" wrapText="1"/>
    </xf>
    <xf numFmtId="0" fontId="36" fillId="48" borderId="32" xfId="46740" applyFont="1" applyFill="1" applyBorder="1" applyAlignment="1">
      <alignment horizontal="center" vertical="center" wrapText="1"/>
    </xf>
    <xf numFmtId="0" fontId="36" fillId="48" borderId="39" xfId="46740" applyFont="1" applyFill="1" applyBorder="1" applyAlignment="1">
      <alignment horizontal="center" vertical="center" wrapText="1"/>
    </xf>
    <xf numFmtId="0" fontId="36" fillId="48" borderId="41" xfId="46740" applyFont="1" applyFill="1" applyBorder="1" applyAlignment="1">
      <alignment horizontal="center" vertical="center" wrapText="1"/>
    </xf>
    <xf numFmtId="0" fontId="139" fillId="0" borderId="49" xfId="0" applyFont="1" applyBorder="1" applyAlignment="1">
      <alignment horizontal="right" vertical="center"/>
    </xf>
    <xf numFmtId="0" fontId="139" fillId="0" borderId="100" xfId="0" applyFont="1" applyBorder="1" applyAlignment="1">
      <alignment horizontal="right" vertical="center"/>
    </xf>
    <xf numFmtId="0" fontId="133" fillId="0" borderId="0" xfId="0" applyFont="1" applyBorder="1" applyAlignment="1">
      <alignment horizontal="center" vertical="center"/>
    </xf>
    <xf numFmtId="0" fontId="33" fillId="23" borderId="34" xfId="917" applyFont="1" applyFill="1" applyBorder="1" applyAlignment="1">
      <alignment horizontal="center" vertical="center"/>
    </xf>
    <xf numFmtId="0" fontId="77" fillId="0" borderId="31" xfId="917" applyFont="1" applyFill="1" applyBorder="1" applyAlignment="1">
      <alignment horizontal="center" wrapText="1"/>
    </xf>
    <xf numFmtId="0" fontId="77" fillId="0" borderId="19" xfId="917" applyFont="1" applyFill="1" applyBorder="1" applyAlignment="1">
      <alignment horizontal="center" wrapText="1"/>
    </xf>
    <xf numFmtId="0" fontId="77" fillId="0" borderId="30" xfId="917" applyFont="1" applyFill="1" applyBorder="1" applyAlignment="1">
      <alignment horizontal="center" wrapText="1"/>
    </xf>
    <xf numFmtId="0" fontId="77" fillId="0" borderId="29" xfId="917" applyFont="1" applyFill="1" applyBorder="1" applyAlignment="1">
      <alignment horizontal="center" wrapText="1"/>
    </xf>
    <xf numFmtId="0" fontId="77" fillId="0" borderId="36" xfId="917" applyFont="1" applyBorder="1" applyAlignment="1">
      <alignment horizontal="center" wrapText="1"/>
    </xf>
    <xf numFmtId="0" fontId="77" fillId="0" borderId="18" xfId="917" applyFont="1" applyBorder="1" applyAlignment="1">
      <alignment horizontal="center" wrapText="1"/>
    </xf>
    <xf numFmtId="0" fontId="77" fillId="0" borderId="37" xfId="917" applyFont="1" applyBorder="1" applyAlignment="1">
      <alignment horizontal="center" wrapText="1"/>
    </xf>
    <xf numFmtId="0" fontId="77" fillId="0" borderId="24" xfId="917" applyFont="1" applyFill="1" applyBorder="1" applyAlignment="1">
      <alignment horizontal="center" wrapText="1"/>
    </xf>
    <xf numFmtId="0" fontId="77" fillId="0" borderId="9" xfId="917" applyFont="1" applyFill="1" applyBorder="1" applyAlignment="1">
      <alignment horizontal="center"/>
    </xf>
    <xf numFmtId="0" fontId="77" fillId="0" borderId="38" xfId="917" applyFont="1" applyFill="1" applyBorder="1" applyAlignment="1">
      <alignment horizontal="center"/>
    </xf>
    <xf numFmtId="0" fontId="77" fillId="0" borderId="24" xfId="917" applyFont="1" applyBorder="1" applyAlignment="1">
      <alignment horizontal="center"/>
    </xf>
    <xf numFmtId="0" fontId="77" fillId="0" borderId="9" xfId="917" applyFont="1" applyBorder="1" applyAlignment="1">
      <alignment horizontal="center"/>
    </xf>
    <xf numFmtId="0" fontId="77" fillId="0" borderId="38" xfId="917" applyFont="1" applyBorder="1" applyAlignment="1">
      <alignment horizontal="center"/>
    </xf>
    <xf numFmtId="0" fontId="77" fillId="0" borderId="62" xfId="917" applyFont="1" applyFill="1" applyBorder="1" applyAlignment="1">
      <alignment horizontal="center" wrapText="1"/>
    </xf>
    <xf numFmtId="0" fontId="77" fillId="0" borderId="19" xfId="917" applyFont="1" applyBorder="1" applyAlignment="1">
      <alignment horizontal="center"/>
    </xf>
    <xf numFmtId="0" fontId="77" fillId="0" borderId="75" xfId="917" applyFont="1" applyBorder="1" applyAlignment="1">
      <alignment horizontal="center"/>
    </xf>
    <xf numFmtId="3" fontId="33" fillId="0" borderId="19" xfId="16282" applyNumberFormat="1" applyFont="1" applyBorder="1" applyAlignment="1">
      <alignment horizontal="right"/>
    </xf>
    <xf numFmtId="0" fontId="36" fillId="0" borderId="33" xfId="0" applyFont="1" applyBorder="1" applyAlignment="1">
      <alignment horizontal="center"/>
    </xf>
    <xf numFmtId="3" fontId="36" fillId="0" borderId="34" xfId="0" applyNumberFormat="1" applyFont="1" applyBorder="1" applyAlignment="1">
      <alignment horizontal="right"/>
    </xf>
    <xf numFmtId="10" fontId="36" fillId="0" borderId="34" xfId="0" applyNumberFormat="1" applyFont="1" applyBorder="1" applyAlignment="1">
      <alignment horizontal="right"/>
    </xf>
    <xf numFmtId="3" fontId="36" fillId="0" borderId="35" xfId="16278" applyNumberFormat="1" applyFont="1" applyFill="1" applyBorder="1" applyAlignment="1">
      <alignment horizontal="right" vertical="center" wrapText="1"/>
    </xf>
    <xf numFmtId="0" fontId="33" fillId="0" borderId="9" xfId="0" applyFont="1" applyFill="1" applyBorder="1"/>
    <xf numFmtId="0" fontId="33" fillId="45" borderId="24" xfId="0" applyFont="1" applyFill="1" applyBorder="1"/>
    <xf numFmtId="0" fontId="33" fillId="0" borderId="56" xfId="122" applyFont="1" applyBorder="1"/>
    <xf numFmtId="0" fontId="33" fillId="0" borderId="77" xfId="122" applyFont="1" applyBorder="1"/>
    <xf numFmtId="0" fontId="36" fillId="0" borderId="33" xfId="0" applyFont="1" applyBorder="1"/>
    <xf numFmtId="165" fontId="33" fillId="0" borderId="9" xfId="0" applyNumberFormat="1" applyFont="1" applyBorder="1"/>
    <xf numFmtId="10" fontId="33" fillId="0" borderId="9" xfId="34" applyNumberFormat="1" applyFont="1" applyBorder="1"/>
    <xf numFmtId="0" fontId="33" fillId="0" borderId="0" xfId="122" applyFont="1" applyBorder="1" applyAlignment="1">
      <alignment horizontal="left"/>
    </xf>
    <xf numFmtId="164" fontId="33" fillId="0" borderId="24" xfId="46776" applyNumberFormat="1" applyFont="1" applyFill="1" applyBorder="1"/>
    <xf numFmtId="164" fontId="33" fillId="0" borderId="9" xfId="46776" applyNumberFormat="1" applyFont="1" applyFill="1" applyBorder="1"/>
    <xf numFmtId="172" fontId="33" fillId="0" borderId="38" xfId="182" applyNumberFormat="1" applyFont="1" applyBorder="1"/>
    <xf numFmtId="164" fontId="33" fillId="45" borderId="24" xfId="34" applyNumberFormat="1" applyFont="1" applyFill="1" applyBorder="1"/>
    <xf numFmtId="164" fontId="33" fillId="45" borderId="9" xfId="34" applyNumberFormat="1" applyFont="1" applyFill="1" applyBorder="1"/>
    <xf numFmtId="0" fontId="33" fillId="45" borderId="38" xfId="0" applyFont="1" applyFill="1" applyBorder="1"/>
    <xf numFmtId="164" fontId="33" fillId="0" borderId="24" xfId="46746" applyNumberFormat="1" applyFont="1" applyFill="1" applyBorder="1"/>
    <xf numFmtId="164" fontId="33" fillId="0" borderId="9" xfId="46746" applyNumberFormat="1" applyFont="1" applyFill="1" applyBorder="1"/>
    <xf numFmtId="164" fontId="33" fillId="0" borderId="24" xfId="46773" applyNumberFormat="1" applyFont="1" applyFill="1" applyBorder="1"/>
    <xf numFmtId="164" fontId="33" fillId="0" borderId="9" xfId="46773" applyNumberFormat="1" applyFont="1" applyFill="1" applyBorder="1"/>
    <xf numFmtId="172" fontId="33" fillId="0" borderId="38" xfId="0" applyNumberFormat="1" applyFont="1" applyBorder="1"/>
    <xf numFmtId="164" fontId="33" fillId="0" borderId="24" xfId="34" applyNumberFormat="1" applyFont="1" applyFill="1" applyBorder="1"/>
    <xf numFmtId="164" fontId="33" fillId="0" borderId="9" xfId="34" applyNumberFormat="1" applyFont="1" applyFill="1" applyBorder="1"/>
    <xf numFmtId="164" fontId="33" fillId="0" borderId="24" xfId="46749" applyNumberFormat="1" applyFont="1" applyFill="1" applyBorder="1"/>
    <xf numFmtId="164" fontId="33" fillId="0" borderId="9" xfId="46749" applyNumberFormat="1" applyFont="1" applyFill="1" applyBorder="1"/>
    <xf numFmtId="164" fontId="33" fillId="0" borderId="24" xfId="46769" applyNumberFormat="1" applyFont="1" applyFill="1" applyBorder="1"/>
    <xf numFmtId="164" fontId="33" fillId="0" borderId="9" xfId="46769" applyNumberFormat="1" applyFont="1" applyFill="1" applyBorder="1"/>
    <xf numFmtId="39" fontId="33" fillId="45" borderId="9" xfId="34" applyNumberFormat="1" applyFont="1" applyFill="1" applyBorder="1"/>
    <xf numFmtId="164" fontId="33" fillId="0" borderId="24" xfId="46751" applyNumberFormat="1" applyFont="1" applyFill="1" applyBorder="1"/>
    <xf numFmtId="164" fontId="33" fillId="0" borderId="9" xfId="46751" applyNumberFormat="1" applyFont="1" applyFill="1" applyBorder="1"/>
    <xf numFmtId="164" fontId="33" fillId="0" borderId="24" xfId="46767" applyNumberFormat="1" applyFont="1" applyFill="1" applyBorder="1"/>
    <xf numFmtId="164" fontId="33" fillId="0" borderId="9" xfId="46767" applyNumberFormat="1" applyFont="1" applyFill="1" applyBorder="1"/>
    <xf numFmtId="164" fontId="33" fillId="0" borderId="24" xfId="46754" applyNumberFormat="1" applyFont="1" applyFill="1" applyBorder="1"/>
    <xf numFmtId="164" fontId="33" fillId="0" borderId="9" xfId="46754" applyNumberFormat="1" applyFont="1" applyFill="1" applyBorder="1"/>
    <xf numFmtId="164" fontId="33" fillId="0" borderId="24" xfId="34" applyNumberFormat="1" applyFont="1" applyBorder="1"/>
    <xf numFmtId="164" fontId="33" fillId="0" borderId="9" xfId="34" applyNumberFormat="1" applyFont="1" applyBorder="1"/>
    <xf numFmtId="0" fontId="33" fillId="0" borderId="38" xfId="0" applyFont="1" applyBorder="1"/>
    <xf numFmtId="164" fontId="33" fillId="0" borderId="24" xfId="46765" applyNumberFormat="1" applyFont="1" applyFill="1" applyBorder="1"/>
    <xf numFmtId="0" fontId="33" fillId="45" borderId="9" xfId="0" applyFont="1" applyFill="1" applyBorder="1"/>
    <xf numFmtId="0" fontId="33" fillId="0" borderId="24" xfId="0" applyFont="1" applyBorder="1"/>
    <xf numFmtId="44" fontId="33" fillId="0" borderId="9" xfId="700" applyFont="1" applyBorder="1"/>
    <xf numFmtId="0" fontId="33" fillId="45" borderId="51" xfId="0" applyFont="1" applyFill="1" applyBorder="1"/>
    <xf numFmtId="0" fontId="33" fillId="0" borderId="0" xfId="0" applyFont="1" applyFill="1" applyBorder="1"/>
    <xf numFmtId="164" fontId="33" fillId="0" borderId="102" xfId="46758" applyNumberFormat="1" applyFont="1" applyBorder="1"/>
    <xf numFmtId="164" fontId="33" fillId="0" borderId="0" xfId="46758" applyNumberFormat="1" applyFont="1" applyFill="1" applyBorder="1"/>
    <xf numFmtId="0" fontId="33" fillId="0" borderId="77" xfId="127" applyFont="1" applyBorder="1"/>
    <xf numFmtId="0" fontId="33" fillId="0" borderId="77" xfId="127" applyFont="1" applyBorder="1" applyAlignment="1">
      <alignment wrapText="1"/>
    </xf>
    <xf numFmtId="164" fontId="33" fillId="45" borderId="38" xfId="34" applyNumberFormat="1" applyFont="1" applyFill="1" applyBorder="1"/>
    <xf numFmtId="0" fontId="147" fillId="45" borderId="67" xfId="0" applyFont="1" applyFill="1" applyBorder="1"/>
    <xf numFmtId="0" fontId="147" fillId="0" borderId="0" xfId="0" applyFont="1"/>
    <xf numFmtId="0" fontId="36" fillId="45" borderId="31" xfId="0" applyFont="1" applyFill="1" applyBorder="1"/>
    <xf numFmtId="0" fontId="147" fillId="0" borderId="0" xfId="0" applyFont="1" applyBorder="1"/>
    <xf numFmtId="0" fontId="147" fillId="0" borderId="21" xfId="0" applyFont="1" applyFill="1" applyBorder="1" applyAlignment="1">
      <alignment horizontal="left"/>
    </xf>
    <xf numFmtId="0" fontId="33" fillId="0" borderId="0" xfId="0" applyFont="1" applyFill="1" applyBorder="1" applyAlignment="1">
      <alignment horizontal="left"/>
    </xf>
    <xf numFmtId="0" fontId="147" fillId="0" borderId="0" xfId="0" applyFont="1" applyFill="1" applyBorder="1" applyAlignment="1">
      <alignment horizontal="left"/>
    </xf>
    <xf numFmtId="0" fontId="147" fillId="0" borderId="0" xfId="0" applyFont="1" applyFill="1" applyBorder="1"/>
    <xf numFmtId="164" fontId="33"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3" fillId="0" borderId="38" xfId="0" applyFont="1" applyFill="1" applyBorder="1"/>
    <xf numFmtId="164" fontId="33" fillId="0" borderId="0" xfId="34" applyNumberFormat="1" applyFont="1" applyFill="1" applyBorder="1"/>
    <xf numFmtId="164" fontId="33" fillId="0" borderId="18" xfId="46747" applyNumberFormat="1" applyFont="1" applyFill="1" applyBorder="1"/>
    <xf numFmtId="174" fontId="33" fillId="0" borderId="9" xfId="59" applyNumberFormat="1" applyFont="1" applyFill="1" applyBorder="1"/>
    <xf numFmtId="44" fontId="33" fillId="0" borderId="18" xfId="700" applyFont="1" applyFill="1" applyBorder="1"/>
    <xf numFmtId="44" fontId="33" fillId="0" borderId="0" xfId="700" applyFont="1" applyFill="1" applyBorder="1"/>
    <xf numFmtId="49" fontId="37" fillId="0" borderId="65" xfId="122" applyNumberFormat="1" applyFont="1" applyFill="1" applyBorder="1" applyAlignment="1">
      <alignment horizontal="center"/>
    </xf>
    <xf numFmtId="0" fontId="0" fillId="0" borderId="65" xfId="0" applyBorder="1" applyAlignment="1">
      <alignment horizontal="center"/>
    </xf>
    <xf numFmtId="49" fontId="37" fillId="0" borderId="25" xfId="0" applyNumberFormat="1" applyFont="1" applyBorder="1" applyAlignment="1">
      <alignment horizontal="center"/>
    </xf>
    <xf numFmtId="49" fontId="0" fillId="0" borderId="25" xfId="0" applyNumberFormat="1" applyBorder="1" applyAlignment="1">
      <alignment horizontal="center"/>
    </xf>
    <xf numFmtId="49" fontId="37" fillId="0" borderId="25" xfId="0" quotePrefix="1" applyNumberFormat="1" applyFont="1" applyBorder="1" applyAlignment="1">
      <alignment horizontal="center"/>
    </xf>
    <xf numFmtId="164" fontId="33" fillId="0" borderId="18" xfId="46747" applyNumberFormat="1" applyFont="1" applyFill="1" applyBorder="1" applyAlignment="1">
      <alignment horizontal="right"/>
    </xf>
    <xf numFmtId="164" fontId="33" fillId="0" borderId="9" xfId="46747" applyNumberFormat="1" applyFont="1" applyFill="1" applyBorder="1" applyAlignment="1">
      <alignment horizontal="right"/>
    </xf>
    <xf numFmtId="174" fontId="33" fillId="0" borderId="9" xfId="59" applyNumberFormat="1" applyFont="1" applyFill="1" applyBorder="1" applyAlignment="1">
      <alignment horizontal="right"/>
    </xf>
    <xf numFmtId="44" fontId="33" fillId="0" borderId="18" xfId="700" applyFont="1" applyFill="1" applyBorder="1" applyAlignment="1">
      <alignment horizontal="right"/>
    </xf>
    <xf numFmtId="49" fontId="37" fillId="0" borderId="65" xfId="122" applyNumberFormat="1" applyFont="1" applyBorder="1" applyAlignment="1">
      <alignment horizontal="center" wrapText="1"/>
    </xf>
    <xf numFmtId="49" fontId="37" fillId="0" borderId="65" xfId="122" applyNumberFormat="1" applyFont="1" applyBorder="1" applyAlignment="1">
      <alignment horizontal="center"/>
    </xf>
    <xf numFmtId="10" fontId="0" fillId="0" borderId="9" xfId="0" applyNumberFormat="1" applyFill="1" applyBorder="1"/>
    <xf numFmtId="10" fontId="33" fillId="0" borderId="9" xfId="0" applyNumberFormat="1" applyFont="1" applyFill="1" applyBorder="1"/>
    <xf numFmtId="10" fontId="36" fillId="0" borderId="9" xfId="0" applyNumberFormat="1" applyFont="1" applyFill="1" applyBorder="1"/>
    <xf numFmtId="9" fontId="0" fillId="0" borderId="9" xfId="0" applyNumberFormat="1" applyFill="1" applyBorder="1" applyAlignment="1">
      <alignment horizontal="center"/>
    </xf>
    <xf numFmtId="10" fontId="33" fillId="0" borderId="9" xfId="192" applyNumberFormat="1" applyFont="1" applyFill="1" applyBorder="1"/>
    <xf numFmtId="10" fontId="33" fillId="0" borderId="9" xfId="192" applyNumberFormat="1" applyFont="1" applyBorder="1"/>
    <xf numFmtId="0" fontId="33" fillId="0" borderId="0" xfId="127" applyBorder="1"/>
    <xf numFmtId="0" fontId="0" fillId="0" borderId="0" xfId="0" applyFont="1" applyFill="1"/>
    <xf numFmtId="5" fontId="0" fillId="0" borderId="9" xfId="0" applyNumberFormat="1" applyFont="1" applyBorder="1"/>
    <xf numFmtId="0" fontId="33" fillId="0" borderId="0" xfId="46807" applyFont="1" applyAlignment="1">
      <alignment horizontal="left" vertical="top" wrapText="1"/>
    </xf>
    <xf numFmtId="10" fontId="33" fillId="0" borderId="9" xfId="34" applyNumberFormat="1" applyFont="1" applyFill="1" applyBorder="1"/>
    <xf numFmtId="10" fontId="33" fillId="0" borderId="9" xfId="46816" applyNumberFormat="1" applyFont="1" applyBorder="1"/>
    <xf numFmtId="0" fontId="33" fillId="0" borderId="0" xfId="46807" applyFont="1" applyAlignment="1">
      <alignment horizontal="left" vertical="top"/>
    </xf>
    <xf numFmtId="165" fontId="33" fillId="0" borderId="9" xfId="127" applyNumberFormat="1" applyFont="1" applyFill="1" applyBorder="1"/>
    <xf numFmtId="0" fontId="36" fillId="48" borderId="9" xfId="0" applyFont="1" applyFill="1" applyBorder="1"/>
    <xf numFmtId="165" fontId="33" fillId="0" borderId="9" xfId="506" applyNumberFormat="1" applyFont="1" applyFill="1" applyBorder="1" applyAlignment="1">
      <alignment vertical="center" wrapText="1"/>
    </xf>
    <xf numFmtId="165" fontId="33" fillId="0" borderId="9" xfId="506" applyNumberFormat="1" applyFont="1" applyFill="1" applyBorder="1" applyAlignment="1">
      <alignment horizontal="center" vertical="center" wrapText="1"/>
    </xf>
    <xf numFmtId="165" fontId="33" fillId="0" borderId="9" xfId="506" applyNumberFormat="1" applyFont="1" applyFill="1" applyBorder="1" applyAlignment="1"/>
    <xf numFmtId="165" fontId="33" fillId="0" borderId="9" xfId="506" applyNumberFormat="1" applyFont="1" applyFill="1" applyBorder="1" applyAlignment="1">
      <alignment vertical="center"/>
    </xf>
    <xf numFmtId="10" fontId="36" fillId="0" borderId="74" xfId="0" applyNumberFormat="1" applyFont="1" applyBorder="1" applyAlignment="1">
      <alignment horizontal="right"/>
    </xf>
    <xf numFmtId="10" fontId="33" fillId="0" borderId="18" xfId="0" applyNumberFormat="1" applyFont="1" applyBorder="1" applyAlignment="1">
      <alignment horizontal="right"/>
    </xf>
    <xf numFmtId="0" fontId="0" fillId="0" borderId="0" xfId="0" applyAlignment="1">
      <alignment vertical="top" wrapText="1"/>
    </xf>
    <xf numFmtId="0" fontId="75" fillId="0" borderId="0" xfId="46807" applyFont="1" applyAlignment="1">
      <alignment vertical="top" wrapText="1"/>
    </xf>
    <xf numFmtId="0" fontId="37" fillId="48" borderId="95" xfId="0" applyFont="1" applyFill="1" applyBorder="1" applyAlignment="1"/>
    <xf numFmtId="0" fontId="33" fillId="0" borderId="21" xfId="0" applyFont="1" applyFill="1" applyBorder="1"/>
    <xf numFmtId="0" fontId="33" fillId="0" borderId="9" xfId="0" applyFont="1" applyFill="1" applyBorder="1" applyAlignment="1">
      <alignment horizontal="left"/>
    </xf>
    <xf numFmtId="0" fontId="33" fillId="0" borderId="0" xfId="122"/>
    <xf numFmtId="3" fontId="33" fillId="0" borderId="9" xfId="34" applyNumberFormat="1" applyFont="1" applyFill="1" applyBorder="1"/>
    <xf numFmtId="0" fontId="33" fillId="45" borderId="9" xfId="34" applyNumberFormat="1" applyFont="1" applyFill="1" applyBorder="1"/>
    <xf numFmtId="0" fontId="33" fillId="0" borderId="0" xfId="122" applyFont="1" applyBorder="1"/>
    <xf numFmtId="0" fontId="36" fillId="48" borderId="33" xfId="122" applyFont="1" applyFill="1" applyBorder="1"/>
    <xf numFmtId="0" fontId="36" fillId="48" borderId="18" xfId="122" applyFont="1" applyFill="1" applyBorder="1"/>
    <xf numFmtId="0" fontId="33" fillId="0" borderId="18" xfId="122" applyFont="1" applyFill="1" applyBorder="1" applyAlignment="1">
      <alignment horizontal="center"/>
    </xf>
    <xf numFmtId="0" fontId="33" fillId="0" borderId="18" xfId="122" applyFont="1" applyFill="1" applyBorder="1" applyAlignment="1">
      <alignment horizontal="right"/>
    </xf>
    <xf numFmtId="3" fontId="33" fillId="0" borderId="9" xfId="34" applyNumberFormat="1" applyFont="1" applyBorder="1"/>
    <xf numFmtId="3" fontId="33" fillId="0" borderId="19" xfId="34" applyNumberFormat="1" applyFont="1" applyBorder="1"/>
    <xf numFmtId="0" fontId="36" fillId="48" borderId="33" xfId="122" applyFont="1" applyFill="1" applyBorder="1" applyAlignment="1">
      <alignment horizontal="left"/>
    </xf>
    <xf numFmtId="3" fontId="33" fillId="0" borderId="19" xfId="34" applyNumberFormat="1" applyFont="1" applyFill="1" applyBorder="1"/>
    <xf numFmtId="0" fontId="75" fillId="0" borderId="0" xfId="122" applyFont="1"/>
    <xf numFmtId="0" fontId="37" fillId="0" borderId="46" xfId="122" applyFont="1" applyBorder="1" applyAlignment="1">
      <alignment horizontal="left" wrapText="1"/>
    </xf>
    <xf numFmtId="0" fontId="37" fillId="0" borderId="0" xfId="122" applyFont="1" applyBorder="1" applyAlignment="1">
      <alignment horizontal="left" wrapText="1"/>
    </xf>
    <xf numFmtId="0" fontId="36" fillId="0" borderId="33" xfId="122" applyFont="1" applyBorder="1"/>
    <xf numFmtId="3" fontId="36" fillId="0" borderId="34" xfId="34" applyNumberFormat="1" applyFont="1" applyBorder="1"/>
    <xf numFmtId="3" fontId="0" fillId="0" borderId="0" xfId="0" applyNumberFormat="1" applyBorder="1"/>
    <xf numFmtId="10" fontId="36" fillId="0" borderId="9" xfId="192" applyNumberFormat="1" applyFont="1" applyFill="1" applyBorder="1"/>
    <xf numFmtId="165" fontId="33" fillId="0" borderId="9" xfId="700" applyNumberFormat="1" applyFont="1" applyBorder="1"/>
    <xf numFmtId="3" fontId="33" fillId="0" borderId="24" xfId="0" applyNumberFormat="1" applyFont="1" applyFill="1" applyBorder="1"/>
    <xf numFmtId="3" fontId="35" fillId="0" borderId="9" xfId="0" applyNumberFormat="1" applyFont="1" applyFill="1" applyBorder="1"/>
    <xf numFmtId="3" fontId="33" fillId="0" borderId="9" xfId="0" applyNumberFormat="1" applyFont="1" applyBorder="1"/>
    <xf numFmtId="10" fontId="33" fillId="0" borderId="9" xfId="0" applyNumberFormat="1" applyFont="1" applyBorder="1"/>
    <xf numFmtId="10" fontId="33" fillId="0" borderId="38" xfId="0" applyNumberFormat="1" applyFont="1" applyFill="1" applyBorder="1"/>
    <xf numFmtId="3" fontId="33" fillId="0" borderId="23" xfId="0" applyNumberFormat="1" applyFont="1" applyFill="1" applyBorder="1"/>
    <xf numFmtId="3" fontId="33" fillId="0" borderId="9" xfId="16260" applyNumberFormat="1" applyFont="1" applyBorder="1" applyAlignment="1">
      <alignment horizontal="right"/>
    </xf>
    <xf numFmtId="3" fontId="33" fillId="0" borderId="20" xfId="0" applyNumberFormat="1" applyFont="1" applyFill="1" applyBorder="1"/>
    <xf numFmtId="3" fontId="33" fillId="0" borderId="19" xfId="0" applyNumberFormat="1" applyFont="1" applyBorder="1" applyAlignment="1">
      <alignment horizontal="right"/>
    </xf>
    <xf numFmtId="3" fontId="33" fillId="0" borderId="19" xfId="16260" applyNumberFormat="1" applyFont="1" applyBorder="1" applyAlignment="1">
      <alignment horizontal="right"/>
    </xf>
    <xf numFmtId="3" fontId="33" fillId="0" borderId="18" xfId="0" applyNumberFormat="1" applyFont="1" applyFill="1" applyBorder="1"/>
    <xf numFmtId="10" fontId="33" fillId="0" borderId="18" xfId="0" applyNumberFormat="1" applyFont="1" applyBorder="1"/>
    <xf numFmtId="3" fontId="33" fillId="0" borderId="9" xfId="16258" applyNumberFormat="1" applyFont="1" applyBorder="1" applyAlignment="1">
      <alignment horizontal="right"/>
    </xf>
    <xf numFmtId="3" fontId="33" fillId="0" borderId="9" xfId="16265" applyNumberFormat="1" applyFont="1" applyBorder="1" applyAlignment="1">
      <alignment horizontal="right"/>
    </xf>
    <xf numFmtId="10" fontId="33" fillId="0" borderId="18" xfId="0" applyNumberFormat="1" applyFont="1" applyFill="1" applyBorder="1"/>
    <xf numFmtId="0" fontId="9" fillId="0" borderId="0" xfId="31695"/>
    <xf numFmtId="0" fontId="9" fillId="0" borderId="0" xfId="31695" applyAlignment="1">
      <alignment vertical="center"/>
    </xf>
    <xf numFmtId="0" fontId="33" fillId="0" borderId="9" xfId="0" applyFont="1" applyBorder="1" applyAlignment="1">
      <alignment horizontal="center" vertical="center" wrapText="1"/>
    </xf>
    <xf numFmtId="0" fontId="9" fillId="0" borderId="0" xfId="31695" applyAlignment="1">
      <alignment horizontal="center" vertical="center"/>
    </xf>
    <xf numFmtId="0" fontId="76" fillId="48" borderId="9" xfId="0" applyFont="1" applyFill="1" applyBorder="1" applyAlignment="1">
      <alignment horizontal="center" vertical="center" wrapText="1"/>
    </xf>
    <xf numFmtId="0" fontId="76" fillId="0" borderId="9" xfId="0" applyFont="1" applyBorder="1" applyAlignment="1">
      <alignment horizontal="right" vertical="center" wrapText="1"/>
    </xf>
    <xf numFmtId="0" fontId="77" fillId="48" borderId="9" xfId="0" applyFont="1" applyFill="1" applyBorder="1" applyAlignment="1">
      <alignment horizontal="right" vertical="center" wrapText="1"/>
    </xf>
    <xf numFmtId="10" fontId="77" fillId="46" borderId="9" xfId="0" applyNumberFormat="1" applyFont="1" applyFill="1" applyBorder="1" applyAlignment="1">
      <alignment horizontal="right" vertical="center"/>
    </xf>
    <xf numFmtId="3" fontId="36" fillId="0" borderId="35" xfId="34" applyNumberFormat="1" applyFont="1" applyBorder="1"/>
    <xf numFmtId="0" fontId="36" fillId="48" borderId="77" xfId="122" applyFont="1" applyFill="1" applyBorder="1"/>
    <xf numFmtId="0" fontId="33" fillId="0" borderId="104" xfId="122" applyFont="1" applyBorder="1"/>
    <xf numFmtId="0" fontId="37" fillId="48" borderId="9" xfId="122" applyFont="1" applyFill="1" applyBorder="1" applyAlignment="1"/>
    <xf numFmtId="0" fontId="147" fillId="0" borderId="9" xfId="0" applyFont="1" applyFill="1" applyBorder="1" applyAlignment="1">
      <alignment horizontal="left"/>
    </xf>
    <xf numFmtId="0" fontId="33" fillId="0" borderId="100" xfId="0" applyFont="1" applyBorder="1"/>
    <xf numFmtId="164" fontId="33" fillId="0" borderId="19" xfId="46763" applyNumberFormat="1" applyFont="1" applyFill="1" applyBorder="1"/>
    <xf numFmtId="0" fontId="33" fillId="0" borderId="19" xfId="0" applyFont="1" applyBorder="1"/>
    <xf numFmtId="0" fontId="33" fillId="0" borderId="75" xfId="0" applyFont="1" applyBorder="1"/>
    <xf numFmtId="0" fontId="33" fillId="45" borderId="18" xfId="0" applyFont="1" applyFill="1" applyBorder="1"/>
    <xf numFmtId="0" fontId="36" fillId="45" borderId="36" xfId="0" applyFont="1" applyFill="1" applyBorder="1"/>
    <xf numFmtId="0" fontId="33" fillId="45" borderId="74" xfId="0" applyFont="1" applyFill="1" applyBorder="1"/>
    <xf numFmtId="0" fontId="147" fillId="45" borderId="34" xfId="0" applyFont="1" applyFill="1" applyBorder="1"/>
    <xf numFmtId="0" fontId="147" fillId="45" borderId="35" xfId="0" applyFont="1" applyFill="1" applyBorder="1"/>
    <xf numFmtId="0" fontId="55" fillId="48" borderId="105" xfId="122" applyFont="1" applyFill="1" applyBorder="1" applyAlignment="1">
      <alignment horizontal="center" vertical="center" wrapText="1"/>
    </xf>
    <xf numFmtId="0" fontId="55" fillId="48" borderId="79" xfId="122" applyFont="1" applyFill="1" applyBorder="1" applyAlignment="1">
      <alignment horizontal="center" vertical="center" wrapText="1"/>
    </xf>
    <xf numFmtId="0" fontId="36" fillId="0" borderId="74" xfId="0" applyFont="1" applyBorder="1" applyAlignment="1">
      <alignment horizontal="center"/>
    </xf>
    <xf numFmtId="10" fontId="36" fillId="0" borderId="74" xfId="0" applyNumberFormat="1" applyFont="1" applyBorder="1" applyAlignment="1">
      <alignment horizontal="right" vertical="center"/>
    </xf>
    <xf numFmtId="0" fontId="33" fillId="0" borderId="19" xfId="0" applyFont="1" applyFill="1" applyBorder="1"/>
    <xf numFmtId="165" fontId="33" fillId="0" borderId="0" xfId="700" applyNumberFormat="1" applyFont="1" applyFill="1" applyBorder="1" applyAlignment="1">
      <alignment vertical="center"/>
    </xf>
    <xf numFmtId="3" fontId="33" fillId="0" borderId="9" xfId="0" applyNumberFormat="1" applyFont="1" applyFill="1" applyBorder="1"/>
    <xf numFmtId="10" fontId="36" fillId="0" borderId="74" xfId="0" applyNumberFormat="1" applyFont="1" applyFill="1" applyBorder="1" applyAlignment="1">
      <alignment horizontal="right" vertical="center"/>
    </xf>
    <xf numFmtId="165" fontId="33" fillId="0" borderId="9" xfId="700" applyNumberFormat="1" applyFont="1" applyFill="1" applyBorder="1"/>
    <xf numFmtId="165" fontId="33" fillId="0" borderId="19" xfId="0" applyNumberFormat="1" applyFont="1" applyBorder="1"/>
    <xf numFmtId="165" fontId="33" fillId="0" borderId="19" xfId="506" applyNumberFormat="1" applyFont="1" applyFill="1" applyBorder="1" applyAlignment="1">
      <alignment vertical="center" wrapText="1"/>
    </xf>
    <xf numFmtId="10" fontId="33" fillId="0" borderId="19" xfId="34" applyNumberFormat="1" applyFont="1" applyBorder="1"/>
    <xf numFmtId="179" fontId="36" fillId="0" borderId="34" xfId="506" applyNumberFormat="1" applyFont="1" applyFill="1" applyBorder="1" applyAlignment="1">
      <alignment horizontal="center" vertical="center" wrapText="1"/>
    </xf>
    <xf numFmtId="165" fontId="36" fillId="0" borderId="34" xfId="0" applyNumberFormat="1" applyFont="1" applyBorder="1"/>
    <xf numFmtId="10" fontId="36" fillId="0" borderId="34" xfId="34" applyNumberFormat="1" applyFont="1" applyBorder="1"/>
    <xf numFmtId="0" fontId="76"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3" fillId="0" borderId="9" xfId="0" applyNumberFormat="1" applyFont="1" applyBorder="1" applyAlignment="1">
      <alignment horizontal="center"/>
    </xf>
    <xf numFmtId="10" fontId="33" fillId="0" borderId="9" xfId="182" applyNumberFormat="1" applyFont="1" applyBorder="1"/>
    <xf numFmtId="3" fontId="33" fillId="0" borderId="21" xfId="16278" applyNumberFormat="1" applyFont="1" applyBorder="1" applyAlignment="1">
      <alignment horizontal="right"/>
    </xf>
    <xf numFmtId="3" fontId="36" fillId="0" borderId="34" xfId="0" applyNumberFormat="1" applyFont="1" applyBorder="1" applyAlignment="1">
      <alignment horizontal="center"/>
    </xf>
    <xf numFmtId="164" fontId="33" fillId="0" borderId="9" xfId="46747" applyNumberFormat="1" applyFont="1" applyFill="1" applyBorder="1"/>
    <xf numFmtId="10" fontId="33" fillId="0" borderId="19" xfId="0" applyNumberFormat="1" applyFont="1" applyBorder="1"/>
    <xf numFmtId="37" fontId="33" fillId="0" borderId="0" xfId="122" applyNumberFormat="1" applyFont="1" applyBorder="1"/>
    <xf numFmtId="37" fontId="33" fillId="0" borderId="0" xfId="122" applyNumberFormat="1"/>
    <xf numFmtId="165" fontId="33" fillId="0" borderId="9" xfId="700" applyNumberFormat="1" applyFont="1" applyFill="1" applyBorder="1" applyAlignment="1">
      <alignment vertical="center"/>
    </xf>
    <xf numFmtId="165" fontId="33" fillId="0" borderId="39" xfId="700" applyNumberFormat="1" applyFont="1" applyFill="1" applyBorder="1" applyAlignment="1">
      <alignment vertical="center"/>
    </xf>
    <xf numFmtId="165" fontId="0" fillId="0" borderId="9" xfId="46819" applyNumberFormat="1" applyFont="1" applyFill="1" applyBorder="1"/>
    <xf numFmtId="165" fontId="36" fillId="0" borderId="9" xfId="46819" applyNumberFormat="1" applyFont="1" applyFill="1" applyBorder="1"/>
    <xf numFmtId="42" fontId="36" fillId="0" borderId="74" xfId="0" applyNumberFormat="1" applyFont="1" applyBorder="1"/>
    <xf numFmtId="42" fontId="36" fillId="0" borderId="107" xfId="0" applyNumberFormat="1" applyFont="1" applyBorder="1"/>
    <xf numFmtId="10" fontId="36" fillId="0" borderId="74" xfId="0" applyNumberFormat="1" applyFont="1" applyBorder="1"/>
    <xf numFmtId="0" fontId="36" fillId="0" borderId="9" xfId="0" applyFont="1" applyBorder="1" applyAlignment="1">
      <alignment horizontal="center"/>
    </xf>
    <xf numFmtId="3" fontId="33" fillId="49" borderId="9" xfId="0" applyNumberFormat="1" applyFont="1" applyFill="1" applyBorder="1"/>
    <xf numFmtId="3" fontId="33" fillId="0" borderId="36" xfId="122" applyNumberFormat="1" applyFont="1" applyFill="1" applyBorder="1" applyAlignment="1">
      <alignment horizontal="right" vertical="center"/>
    </xf>
    <xf numFmtId="3" fontId="33" fillId="49" borderId="38" xfId="0" applyNumberFormat="1" applyFont="1" applyFill="1" applyBorder="1"/>
    <xf numFmtId="3" fontId="33" fillId="0" borderId="24" xfId="122" applyNumberFormat="1" applyFont="1" applyFill="1" applyBorder="1" applyAlignment="1">
      <alignment horizontal="right" vertical="center"/>
    </xf>
    <xf numFmtId="3" fontId="33" fillId="0" borderId="62" xfId="122" applyNumberFormat="1" applyFont="1" applyFill="1" applyBorder="1" applyAlignment="1">
      <alignment horizontal="right" vertical="center"/>
    </xf>
    <xf numFmtId="3" fontId="33" fillId="0" borderId="0" xfId="0" applyNumberFormat="1" applyFont="1"/>
    <xf numFmtId="0" fontId="75" fillId="0" borderId="0" xfId="122" applyFont="1" applyFill="1" applyAlignment="1">
      <alignment horizontal="center"/>
    </xf>
    <xf numFmtId="0" fontId="33" fillId="0" borderId="19" xfId="0" applyFont="1" applyBorder="1" applyAlignment="1">
      <alignment horizontal="center"/>
    </xf>
    <xf numFmtId="165" fontId="0" fillId="0" borderId="19" xfId="0" applyNumberFormat="1" applyBorder="1"/>
    <xf numFmtId="0" fontId="36" fillId="45" borderId="18" xfId="0" applyFont="1" applyFill="1" applyBorder="1"/>
    <xf numFmtId="0" fontId="0" fillId="45" borderId="18" xfId="0" applyFill="1" applyBorder="1"/>
    <xf numFmtId="0" fontId="33" fillId="0" borderId="34" xfId="0" applyFont="1" applyBorder="1" applyAlignment="1">
      <alignment horizontal="center"/>
    </xf>
    <xf numFmtId="165" fontId="33" fillId="0" borderId="34" xfId="0" applyNumberFormat="1" applyFont="1" applyBorder="1"/>
    <xf numFmtId="165" fontId="0" fillId="0" borderId="34" xfId="0" applyNumberFormat="1" applyBorder="1"/>
    <xf numFmtId="165" fontId="33" fillId="0" borderId="34" xfId="506" applyNumberFormat="1" applyFont="1" applyFill="1" applyBorder="1" applyAlignment="1">
      <alignment vertical="center" wrapText="1"/>
    </xf>
    <xf numFmtId="10" fontId="33" fillId="0" borderId="34" xfId="34" applyNumberFormat="1" applyFont="1" applyBorder="1"/>
    <xf numFmtId="42" fontId="0" fillId="0" borderId="0" xfId="0" applyNumberFormat="1"/>
    <xf numFmtId="0" fontId="33" fillId="45" borderId="96" xfId="122" applyFill="1" applyBorder="1"/>
    <xf numFmtId="0" fontId="36" fillId="48" borderId="54" xfId="122" applyFont="1" applyFill="1" applyBorder="1"/>
    <xf numFmtId="0" fontId="36" fillId="48" borderId="97" xfId="122" applyFont="1" applyFill="1" applyBorder="1"/>
    <xf numFmtId="0" fontId="33" fillId="45" borderId="49" xfId="122" applyFill="1" applyBorder="1"/>
    <xf numFmtId="0" fontId="36" fillId="48" borderId="56" xfId="122" applyFont="1" applyFill="1" applyBorder="1"/>
    <xf numFmtId="0" fontId="36" fillId="48" borderId="51" xfId="122" applyFont="1" applyFill="1" applyBorder="1" applyAlignment="1">
      <alignment horizontal="center" wrapText="1"/>
    </xf>
    <xf numFmtId="0" fontId="36" fillId="48" borderId="24" xfId="122" applyFont="1" applyFill="1" applyBorder="1" applyAlignment="1">
      <alignment horizontal="center" wrapText="1"/>
    </xf>
    <xf numFmtId="0" fontId="36" fillId="48" borderId="9" xfId="122" applyFont="1" applyFill="1" applyBorder="1" applyAlignment="1">
      <alignment horizontal="center" wrapText="1"/>
    </xf>
    <xf numFmtId="0" fontId="36" fillId="48" borderId="38" xfId="122" applyFont="1" applyFill="1" applyBorder="1" applyAlignment="1">
      <alignment horizontal="center" wrapText="1"/>
    </xf>
    <xf numFmtId="0" fontId="36" fillId="45" borderId="56" xfId="122" applyFont="1" applyFill="1" applyBorder="1"/>
    <xf numFmtId="0" fontId="33" fillId="45" borderId="51" xfId="122" applyFill="1" applyBorder="1"/>
    <xf numFmtId="0" fontId="33" fillId="45" borderId="9" xfId="122" applyFill="1" applyBorder="1" applyAlignment="1">
      <alignment horizontal="center"/>
    </xf>
    <xf numFmtId="0" fontId="33" fillId="45" borderId="9" xfId="122" applyFill="1" applyBorder="1"/>
    <xf numFmtId="0" fontId="33" fillId="0" borderId="49" xfId="122" applyFont="1" applyBorder="1"/>
    <xf numFmtId="178" fontId="33" fillId="0" borderId="9" xfId="122" applyNumberFormat="1" applyFont="1" applyFill="1" applyBorder="1"/>
    <xf numFmtId="0" fontId="33" fillId="45" borderId="49" xfId="122" applyFont="1" applyFill="1" applyBorder="1"/>
    <xf numFmtId="0" fontId="36" fillId="45" borderId="77" xfId="122" applyFont="1" applyFill="1" applyBorder="1"/>
    <xf numFmtId="0" fontId="33" fillId="45" borderId="38" xfId="122" applyFont="1" applyFill="1" applyBorder="1"/>
    <xf numFmtId="0" fontId="33" fillId="49" borderId="0" xfId="122" applyFill="1"/>
    <xf numFmtId="0" fontId="33" fillId="49" borderId="77" xfId="122" applyFont="1" applyFill="1" applyBorder="1"/>
    <xf numFmtId="0" fontId="33" fillId="49" borderId="49" xfId="122" applyFont="1" applyFill="1" applyBorder="1"/>
    <xf numFmtId="0" fontId="33" fillId="45" borderId="77" xfId="122" applyFont="1" applyFill="1" applyBorder="1"/>
    <xf numFmtId="0" fontId="33" fillId="45" borderId="24" xfId="122" applyFont="1" applyFill="1" applyBorder="1"/>
    <xf numFmtId="0" fontId="33" fillId="45" borderId="9" xfId="122" applyFont="1" applyFill="1" applyBorder="1"/>
    <xf numFmtId="0" fontId="36" fillId="0" borderId="77" xfId="122" applyFont="1" applyBorder="1"/>
    <xf numFmtId="0" fontId="33" fillId="45" borderId="56" xfId="122" applyFont="1" applyFill="1" applyBorder="1"/>
    <xf numFmtId="0" fontId="33" fillId="45" borderId="51" xfId="122" applyFont="1" applyFill="1" applyBorder="1"/>
    <xf numFmtId="0" fontId="33" fillId="0" borderId="28" xfId="122" applyFont="1" applyBorder="1"/>
    <xf numFmtId="0" fontId="33" fillId="0" borderId="50" xfId="122" applyFont="1" applyBorder="1"/>
    <xf numFmtId="0" fontId="33" fillId="0" borderId="80" xfId="122" applyFont="1" applyBorder="1"/>
    <xf numFmtId="0" fontId="33" fillId="0" borderId="65" xfId="122" applyFont="1" applyBorder="1"/>
    <xf numFmtId="0" fontId="33" fillId="0" borderId="58" xfId="122" applyFont="1" applyBorder="1"/>
    <xf numFmtId="0" fontId="33" fillId="45" borderId="50" xfId="122" applyFont="1" applyFill="1" applyBorder="1"/>
    <xf numFmtId="0" fontId="33" fillId="45" borderId="76" xfId="122" applyFont="1" applyFill="1" applyBorder="1"/>
    <xf numFmtId="0" fontId="33" fillId="45" borderId="31" xfId="122" applyFont="1" applyFill="1" applyBorder="1"/>
    <xf numFmtId="0" fontId="33" fillId="45" borderId="106" xfId="122" applyFont="1" applyFill="1" applyBorder="1"/>
    <xf numFmtId="0" fontId="36" fillId="45" borderId="24" xfId="122" applyFont="1" applyFill="1" applyBorder="1"/>
    <xf numFmtId="0" fontId="36" fillId="45" borderId="9" xfId="122" applyFont="1" applyFill="1" applyBorder="1"/>
    <xf numFmtId="0" fontId="36" fillId="45" borderId="21" xfId="122" applyFont="1" applyFill="1" applyBorder="1"/>
    <xf numFmtId="0" fontId="36" fillId="45" borderId="38" xfId="122" applyFont="1" applyFill="1" applyBorder="1"/>
    <xf numFmtId="0" fontId="33" fillId="0" borderId="64" xfId="122" applyFont="1" applyFill="1" applyBorder="1"/>
    <xf numFmtId="0" fontId="33" fillId="0" borderId="0" xfId="122" applyFont="1" applyFill="1" applyBorder="1"/>
    <xf numFmtId="0" fontId="33" fillId="0" borderId="57" xfId="122" applyFont="1" applyFill="1" applyBorder="1"/>
    <xf numFmtId="0" fontId="33" fillId="0" borderId="102" xfId="122" applyFont="1" applyBorder="1"/>
    <xf numFmtId="0" fontId="33" fillId="0" borderId="9" xfId="122" applyFont="1" applyBorder="1"/>
    <xf numFmtId="0" fontId="36" fillId="0" borderId="0" xfId="122" applyFont="1" applyFill="1" applyBorder="1"/>
    <xf numFmtId="0" fontId="36" fillId="0" borderId="57" xfId="122" applyFont="1" applyFill="1" applyBorder="1"/>
    <xf numFmtId="0" fontId="33" fillId="0" borderId="32" xfId="122" applyFont="1" applyBorder="1"/>
    <xf numFmtId="0" fontId="36" fillId="0" borderId="65" xfId="122" applyFont="1" applyFill="1" applyBorder="1"/>
    <xf numFmtId="0" fontId="33" fillId="0" borderId="65" xfId="122" applyFont="1" applyFill="1" applyBorder="1"/>
    <xf numFmtId="0" fontId="36" fillId="0" borderId="58" xfId="122" applyFont="1" applyFill="1" applyBorder="1"/>
    <xf numFmtId="0" fontId="33" fillId="0" borderId="27" xfId="122" applyFont="1" applyBorder="1"/>
    <xf numFmtId="0" fontId="33" fillId="0" borderId="39" xfId="122" applyFont="1" applyBorder="1"/>
    <xf numFmtId="164" fontId="33" fillId="0" borderId="0" xfId="122" applyNumberFormat="1" applyFont="1"/>
    <xf numFmtId="164" fontId="77" fillId="0" borderId="9" xfId="4492" applyNumberFormat="1" applyFont="1" applyFill="1" applyBorder="1" applyAlignment="1">
      <alignment horizontal="right" vertical="center"/>
    </xf>
    <xf numFmtId="164" fontId="77" fillId="0" borderId="9" xfId="4492" applyNumberFormat="1" applyFont="1" applyFill="1" applyBorder="1" applyAlignment="1">
      <alignment horizontal="center" vertical="center"/>
    </xf>
    <xf numFmtId="0" fontId="33" fillId="0" borderId="0" xfId="122" applyAlignment="1">
      <alignment horizontal="center"/>
    </xf>
    <xf numFmtId="49" fontId="33" fillId="0" borderId="0" xfId="122" applyNumberFormat="1" applyAlignment="1">
      <alignment horizontal="center"/>
    </xf>
    <xf numFmtId="0" fontId="33" fillId="0" borderId="18" xfId="122" applyFont="1" applyBorder="1"/>
    <xf numFmtId="49" fontId="33" fillId="0" borderId="0" xfId="122" applyNumberFormat="1" applyBorder="1" applyAlignment="1">
      <alignment horizontal="center"/>
    </xf>
    <xf numFmtId="164" fontId="33" fillId="0" borderId="9" xfId="34" applyNumberFormat="1" applyFont="1" applyBorder="1" applyAlignment="1">
      <alignment horizontal="center"/>
    </xf>
    <xf numFmtId="164" fontId="0" fillId="0" borderId="9" xfId="34" applyNumberFormat="1" applyFont="1" applyFill="1" applyBorder="1"/>
    <xf numFmtId="164" fontId="36" fillId="0" borderId="34" xfId="34" applyNumberFormat="1" applyFont="1" applyBorder="1"/>
    <xf numFmtId="164" fontId="36" fillId="0" borderId="34" xfId="34" applyNumberFormat="1" applyFont="1" applyBorder="1" applyAlignment="1">
      <alignment horizontal="center"/>
    </xf>
    <xf numFmtId="49" fontId="75" fillId="0" borderId="0" xfId="122" applyNumberFormat="1" applyFont="1" applyBorder="1" applyAlignment="1">
      <alignment horizontal="center"/>
    </xf>
    <xf numFmtId="0" fontId="33" fillId="48" borderId="26" xfId="122" applyFont="1" applyFill="1" applyBorder="1" applyAlignment="1">
      <alignment horizontal="center"/>
    </xf>
    <xf numFmtId="0" fontId="33" fillId="48" borderId="18" xfId="122" applyFont="1" applyFill="1" applyBorder="1" applyAlignment="1">
      <alignment horizontal="center"/>
    </xf>
    <xf numFmtId="0" fontId="36" fillId="48" borderId="48" xfId="122" applyFont="1" applyFill="1" applyBorder="1" applyAlignment="1"/>
    <xf numFmtId="0" fontId="36" fillId="48" borderId="47" xfId="122" applyFont="1" applyFill="1" applyBorder="1" applyAlignment="1"/>
    <xf numFmtId="0" fontId="36" fillId="48" borderId="22" xfId="122" applyFont="1" applyFill="1" applyBorder="1" applyAlignment="1"/>
    <xf numFmtId="0" fontId="36" fillId="48" borderId="19" xfId="122" applyFont="1" applyFill="1" applyBorder="1" applyAlignment="1"/>
    <xf numFmtId="164" fontId="33" fillId="0" borderId="39" xfId="34" applyNumberFormat="1" applyFont="1" applyBorder="1"/>
    <xf numFmtId="164" fontId="33" fillId="0" borderId="39" xfId="34" applyNumberFormat="1" applyFont="1" applyBorder="1" applyAlignment="1">
      <alignment horizontal="center"/>
    </xf>
    <xf numFmtId="164" fontId="36" fillId="0" borderId="35" xfId="34" applyNumberFormat="1" applyFont="1" applyBorder="1"/>
    <xf numFmtId="0" fontId="36" fillId="0" borderId="0" xfId="122" applyFont="1" applyBorder="1"/>
    <xf numFmtId="164" fontId="36" fillId="0" borderId="0" xfId="34" applyNumberFormat="1" applyFont="1" applyBorder="1"/>
    <xf numFmtId="164" fontId="36" fillId="0" borderId="0" xfId="34" applyNumberFormat="1" applyFont="1" applyBorder="1" applyAlignment="1">
      <alignment horizontal="center"/>
    </xf>
    <xf numFmtId="37" fontId="36" fillId="0" borderId="0" xfId="34" applyNumberFormat="1" applyFont="1" applyBorder="1"/>
    <xf numFmtId="49" fontId="33" fillId="0" borderId="0" xfId="122" applyNumberFormat="1" applyFont="1" applyBorder="1" applyAlignment="1">
      <alignment horizontal="center"/>
    </xf>
    <xf numFmtId="0" fontId="37" fillId="0" borderId="0" xfId="122" applyFont="1" applyAlignment="1"/>
    <xf numFmtId="0" fontId="76" fillId="48" borderId="74" xfId="122" applyFont="1" applyFill="1" applyBorder="1"/>
    <xf numFmtId="0" fontId="76" fillId="48" borderId="74" xfId="122" applyFont="1" applyFill="1" applyBorder="1" applyAlignment="1">
      <alignment wrapText="1"/>
    </xf>
    <xf numFmtId="0" fontId="36" fillId="0" borderId="0" xfId="122" applyFont="1" applyFill="1" applyBorder="1" applyAlignment="1">
      <alignment wrapText="1"/>
    </xf>
    <xf numFmtId="0" fontId="77" fillId="0" borderId="52" xfId="122" applyFont="1" applyBorder="1"/>
    <xf numFmtId="0" fontId="77" fillId="0" borderId="40" xfId="122" applyFont="1" applyBorder="1"/>
    <xf numFmtId="0" fontId="77" fillId="0" borderId="39" xfId="122" applyFont="1" applyBorder="1" applyAlignment="1">
      <alignment horizontal="center"/>
    </xf>
    <xf numFmtId="0" fontId="77" fillId="0" borderId="35" xfId="122" applyFont="1" applyBorder="1" applyAlignment="1">
      <alignment horizontal="center"/>
    </xf>
    <xf numFmtId="0" fontId="77" fillId="0" borderId="0" xfId="122" applyFont="1" applyBorder="1"/>
    <xf numFmtId="0" fontId="77" fillId="0" borderId="0" xfId="122" applyFont="1"/>
    <xf numFmtId="0" fontId="76" fillId="0" borderId="0" xfId="122" applyFont="1" applyFill="1" applyBorder="1" applyAlignment="1">
      <alignment wrapText="1"/>
    </xf>
    <xf numFmtId="3" fontId="77" fillId="0" borderId="45" xfId="122" applyNumberFormat="1" applyFont="1" applyFill="1" applyBorder="1"/>
    <xf numFmtId="0" fontId="76" fillId="48" borderId="33" xfId="122" applyFont="1" applyFill="1" applyBorder="1" applyAlignment="1">
      <alignment horizontal="center" wrapText="1"/>
    </xf>
    <xf numFmtId="0" fontId="76" fillId="48" borderId="34" xfId="122" applyFont="1" applyFill="1" applyBorder="1" applyAlignment="1">
      <alignment horizontal="center" wrapText="1"/>
    </xf>
    <xf numFmtId="0" fontId="76" fillId="48" borderId="35" xfId="122" applyFont="1" applyFill="1" applyBorder="1" applyAlignment="1">
      <alignment horizontal="center" wrapText="1"/>
    </xf>
    <xf numFmtId="0" fontId="77" fillId="0" borderId="36" xfId="122" applyFont="1" applyBorder="1"/>
    <xf numFmtId="0" fontId="77" fillId="0" borderId="18" xfId="122" applyFont="1" applyBorder="1"/>
    <xf numFmtId="44" fontId="33" fillId="0" borderId="9" xfId="46819" applyFont="1" applyFill="1" applyBorder="1" applyAlignment="1">
      <alignment horizontal="right" vertical="top"/>
    </xf>
    <xf numFmtId="0" fontId="157" fillId="0" borderId="0" xfId="0" applyFont="1"/>
    <xf numFmtId="0" fontId="125" fillId="0" borderId="0" xfId="845" applyFont="1" applyFill="1" applyBorder="1" applyAlignment="1">
      <alignment horizontal="center" vertical="center" wrapText="1"/>
    </xf>
    <xf numFmtId="3" fontId="33" fillId="0" borderId="9" xfId="0" applyNumberFormat="1" applyFont="1" applyFill="1" applyBorder="1" applyAlignment="1">
      <alignment horizontal="right"/>
    </xf>
    <xf numFmtId="3" fontId="33" fillId="0" borderId="31" xfId="122" applyNumberFormat="1" applyFont="1" applyFill="1" applyBorder="1" applyAlignment="1">
      <alignment horizontal="right"/>
    </xf>
    <xf numFmtId="3" fontId="33" fillId="0" borderId="30" xfId="122" applyNumberFormat="1" applyFont="1" applyFill="1" applyBorder="1" applyAlignment="1">
      <alignment horizontal="right"/>
    </xf>
    <xf numFmtId="10" fontId="33" fillId="0" borderId="38" xfId="182" applyNumberFormat="1" applyFont="1" applyFill="1" applyBorder="1" applyAlignment="1">
      <alignment horizontal="right"/>
    </xf>
    <xf numFmtId="3" fontId="33" fillId="0" borderId="32" xfId="122" applyNumberFormat="1" applyFont="1" applyFill="1" applyBorder="1" applyAlignment="1">
      <alignment horizontal="right"/>
    </xf>
    <xf numFmtId="14" fontId="36" fillId="0" borderId="56" xfId="122" applyNumberFormat="1" applyFont="1" applyFill="1" applyBorder="1" applyAlignment="1">
      <alignment horizontal="left"/>
    </xf>
    <xf numFmtId="14" fontId="36" fillId="0" borderId="77" xfId="122" applyNumberFormat="1" applyFont="1" applyFill="1" applyBorder="1" applyAlignment="1">
      <alignment horizontal="left"/>
    </xf>
    <xf numFmtId="14" fontId="36" fillId="0" borderId="104" xfId="122" applyNumberFormat="1" applyFont="1" applyFill="1" applyBorder="1" applyAlignment="1">
      <alignment horizontal="left"/>
    </xf>
    <xf numFmtId="0" fontId="36" fillId="0" borderId="95" xfId="122" applyFont="1" applyFill="1" applyBorder="1" applyAlignment="1">
      <alignment horizontal="center"/>
    </xf>
    <xf numFmtId="3" fontId="33" fillId="49" borderId="38" xfId="0" applyNumberFormat="1" applyFont="1" applyFill="1" applyBorder="1" applyAlignment="1">
      <alignment horizontal="right"/>
    </xf>
    <xf numFmtId="3" fontId="33" fillId="49" borderId="24" xfId="0" applyNumberFormat="1" applyFont="1" applyFill="1" applyBorder="1"/>
    <xf numFmtId="3" fontId="33" fillId="49" borderId="38" xfId="0" applyNumberFormat="1" applyFont="1" applyFill="1" applyBorder="1" applyAlignment="1"/>
    <xf numFmtId="3" fontId="33" fillId="0" borderId="24" xfId="354" applyNumberFormat="1" applyFont="1" applyFill="1" applyBorder="1" applyAlignment="1">
      <alignment horizontal="right"/>
    </xf>
    <xf numFmtId="3" fontId="33" fillId="0" borderId="62" xfId="354" applyNumberFormat="1" applyFont="1" applyFill="1" applyBorder="1" applyAlignment="1">
      <alignment horizontal="right"/>
    </xf>
    <xf numFmtId="3" fontId="33" fillId="49" borderId="24" xfId="0" applyNumberFormat="1" applyFont="1" applyFill="1" applyBorder="1" applyAlignment="1">
      <alignment horizontal="right"/>
    </xf>
    <xf numFmtId="0" fontId="160" fillId="0" borderId="107" xfId="0" applyFont="1" applyBorder="1" applyAlignment="1">
      <alignment vertical="center" wrapText="1"/>
    </xf>
    <xf numFmtId="0" fontId="160" fillId="0" borderId="58" xfId="0" applyFont="1" applyBorder="1" applyAlignment="1">
      <alignment horizontal="right" vertical="center" wrapText="1"/>
    </xf>
    <xf numFmtId="0" fontId="161" fillId="110" borderId="107" xfId="0" applyFont="1" applyFill="1" applyBorder="1" applyAlignment="1">
      <alignment vertical="center" wrapText="1"/>
    </xf>
    <xf numFmtId="0" fontId="161" fillId="110" borderId="58" xfId="0" applyFont="1" applyFill="1" applyBorder="1" applyAlignment="1">
      <alignment horizontal="right" vertical="center" wrapText="1"/>
    </xf>
    <xf numFmtId="164" fontId="33" fillId="45" borderId="20" xfId="34" applyNumberFormat="1" applyFont="1" applyFill="1" applyBorder="1"/>
    <xf numFmtId="164" fontId="33" fillId="45" borderId="21" xfId="34" applyNumberFormat="1" applyFont="1" applyFill="1" applyBorder="1"/>
    <xf numFmtId="0" fontId="33" fillId="45" borderId="21" xfId="122" applyFont="1" applyFill="1" applyBorder="1"/>
    <xf numFmtId="42" fontId="33" fillId="0" borderId="9" xfId="59" applyNumberFormat="1" applyFont="1" applyFill="1" applyBorder="1" applyAlignment="1"/>
    <xf numFmtId="14" fontId="36" fillId="0" borderId="20" xfId="0" applyNumberFormat="1" applyFont="1" applyFill="1" applyBorder="1" applyAlignment="1">
      <alignment horizontal="left"/>
    </xf>
    <xf numFmtId="0" fontId="36" fillId="48" borderId="9" xfId="127" applyFont="1" applyFill="1" applyBorder="1" applyAlignment="1">
      <alignment horizontal="center"/>
    </xf>
    <xf numFmtId="49" fontId="37" fillId="0" borderId="0" xfId="127" quotePrefix="1" applyNumberFormat="1" applyFont="1" applyAlignment="1">
      <alignment horizontal="center"/>
    </xf>
    <xf numFmtId="49" fontId="33" fillId="0" borderId="0" xfId="127" applyNumberFormat="1" applyAlignment="1">
      <alignment horizontal="center"/>
    </xf>
    <xf numFmtId="0" fontId="33" fillId="0" borderId="0" xfId="141" applyFont="1" applyAlignment="1">
      <alignment horizontal="left" vertical="top" wrapText="1"/>
    </xf>
    <xf numFmtId="0" fontId="33" fillId="0" borderId="0" xfId="0" applyFont="1" applyAlignment="1"/>
    <xf numFmtId="0" fontId="33" fillId="0" borderId="0" xfId="0" applyFont="1" applyAlignment="1">
      <alignment horizontal="left" vertical="top" wrapText="1"/>
    </xf>
    <xf numFmtId="0" fontId="36" fillId="48" borderId="18" xfId="122" applyFont="1" applyFill="1" applyBorder="1" applyAlignment="1">
      <alignment horizontal="center"/>
    </xf>
    <xf numFmtId="49" fontId="37"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6" fillId="48" borderId="9" xfId="0" applyFont="1" applyFill="1" applyBorder="1" applyAlignment="1">
      <alignment horizontal="center"/>
    </xf>
    <xf numFmtId="0" fontId="36" fillId="48" borderId="9" xfId="0" applyFont="1" applyFill="1" applyBorder="1" applyAlignment="1">
      <alignment horizontal="center" wrapText="1"/>
    </xf>
    <xf numFmtId="0" fontId="55" fillId="48" borderId="32" xfId="122" applyFont="1" applyFill="1" applyBorder="1" applyAlignment="1">
      <alignment horizontal="center" vertical="center" wrapText="1"/>
    </xf>
    <xf numFmtId="0" fontId="55" fillId="48" borderId="39" xfId="122" applyFont="1" applyFill="1" applyBorder="1" applyAlignment="1">
      <alignment horizontal="center" vertical="center" wrapText="1"/>
    </xf>
    <xf numFmtId="0" fontId="55" fillId="48" borderId="41" xfId="122" applyFont="1" applyFill="1" applyBorder="1" applyAlignment="1">
      <alignment horizontal="center" vertical="center" wrapText="1"/>
    </xf>
    <xf numFmtId="0" fontId="37" fillId="48" borderId="9" xfId="0" applyFont="1" applyFill="1" applyBorder="1" applyAlignment="1">
      <alignment horizontal="center" vertical="center" wrapText="1"/>
    </xf>
    <xf numFmtId="0" fontId="0" fillId="0" borderId="0" xfId="0" applyAlignment="1">
      <alignment vertical="center"/>
    </xf>
    <xf numFmtId="0" fontId="0" fillId="0" borderId="0" xfId="0" applyAlignment="1"/>
    <xf numFmtId="3" fontId="33" fillId="0" borderId="0" xfId="122" applyNumberFormat="1" applyAlignment="1">
      <alignment horizontal="center"/>
    </xf>
    <xf numFmtId="2" fontId="33" fillId="0" borderId="0" xfId="122" applyNumberFormat="1"/>
    <xf numFmtId="3" fontId="33" fillId="0" borderId="0" xfId="122" applyNumberFormat="1"/>
    <xf numFmtId="0" fontId="33" fillId="0" borderId="0" xfId="122" applyAlignment="1">
      <alignment horizontal="left"/>
    </xf>
    <xf numFmtId="0" fontId="45" fillId="0" borderId="0" xfId="122" applyFont="1" applyAlignment="1">
      <alignment horizontal="left"/>
    </xf>
    <xf numFmtId="4" fontId="33" fillId="0" borderId="0" xfId="122" applyNumberFormat="1" applyAlignment="1">
      <alignment horizontal="center"/>
    </xf>
    <xf numFmtId="164" fontId="33" fillId="0" borderId="64" xfId="46758" applyNumberFormat="1" applyFont="1" applyBorder="1"/>
    <xf numFmtId="0" fontId="33" fillId="0" borderId="64" xfId="122" applyFont="1" applyBorder="1"/>
    <xf numFmtId="0" fontId="33" fillId="0" borderId="63" xfId="122" applyFont="1" applyBorder="1"/>
    <xf numFmtId="164" fontId="33" fillId="0" borderId="18" xfId="46776" applyNumberFormat="1" applyFont="1" applyFill="1" applyBorder="1"/>
    <xf numFmtId="0" fontId="33" fillId="45" borderId="102" xfId="122" applyFont="1" applyFill="1" applyBorder="1"/>
    <xf numFmtId="0" fontId="33" fillId="45" borderId="38" xfId="122" applyFill="1" applyBorder="1"/>
    <xf numFmtId="0" fontId="33" fillId="45" borderId="97" xfId="122" applyFill="1" applyBorder="1"/>
    <xf numFmtId="0" fontId="36" fillId="45" borderId="96" xfId="122" applyFont="1" applyFill="1" applyBorder="1"/>
    <xf numFmtId="0" fontId="33" fillId="0" borderId="21" xfId="122" applyFont="1" applyBorder="1"/>
    <xf numFmtId="0" fontId="33" fillId="0" borderId="109" xfId="122" applyFont="1" applyBorder="1"/>
    <xf numFmtId="0" fontId="33" fillId="0" borderId="49" xfId="122" applyFont="1" applyFill="1" applyBorder="1"/>
    <xf numFmtId="0" fontId="36" fillId="0" borderId="49" xfId="122" applyFont="1" applyFill="1" applyBorder="1"/>
    <xf numFmtId="0" fontId="36" fillId="0" borderId="50" xfId="122" applyFont="1" applyFill="1" applyBorder="1"/>
    <xf numFmtId="3" fontId="0" fillId="0" borderId="0" xfId="0" applyNumberFormat="1" applyFill="1" applyAlignment="1">
      <alignment horizontal="center"/>
    </xf>
    <xf numFmtId="3" fontId="33" fillId="0" borderId="21" xfId="0" applyNumberFormat="1" applyFont="1" applyFill="1" applyBorder="1"/>
    <xf numFmtId="14" fontId="36" fillId="0" borderId="49" xfId="122" applyNumberFormat="1" applyFont="1" applyFill="1" applyBorder="1" applyAlignment="1">
      <alignment horizontal="left"/>
    </xf>
    <xf numFmtId="3" fontId="33" fillId="0" borderId="21" xfId="0" applyNumberFormat="1" applyFont="1" applyFill="1" applyBorder="1" applyAlignment="1">
      <alignment horizontal="right"/>
    </xf>
    <xf numFmtId="10" fontId="33" fillId="45" borderId="9" xfId="192" applyNumberFormat="1" applyFont="1" applyFill="1" applyBorder="1"/>
    <xf numFmtId="10" fontId="36" fillId="0" borderId="9" xfId="192" applyNumberFormat="1" applyFont="1" applyBorder="1"/>
    <xf numFmtId="0" fontId="33" fillId="0" borderId="9" xfId="0" applyFont="1" applyFill="1" applyBorder="1" applyAlignment="1">
      <alignment wrapText="1"/>
    </xf>
    <xf numFmtId="37" fontId="151" fillId="0" borderId="40" xfId="122" applyNumberFormat="1" applyFont="1" applyBorder="1" applyAlignment="1"/>
    <xf numFmtId="0" fontId="36" fillId="45" borderId="60" xfId="122" applyFont="1" applyFill="1" applyBorder="1" applyAlignment="1">
      <alignment horizontal="center" wrapText="1"/>
    </xf>
    <xf numFmtId="164" fontId="33" fillId="0" borderId="0" xfId="122" applyNumberFormat="1" applyAlignment="1">
      <alignment horizontal="center"/>
    </xf>
    <xf numFmtId="0" fontId="33" fillId="45" borderId="29" xfId="122" applyFont="1" applyFill="1" applyBorder="1"/>
    <xf numFmtId="0" fontId="36" fillId="45" borderId="62" xfId="122" applyFont="1" applyFill="1" applyBorder="1"/>
    <xf numFmtId="0" fontId="36" fillId="45" borderId="75" xfId="122" applyFont="1" applyFill="1" applyBorder="1"/>
    <xf numFmtId="3" fontId="33" fillId="0" borderId="38" xfId="46758" applyNumberFormat="1" applyFont="1" applyFill="1" applyBorder="1" applyAlignment="1">
      <alignment horizontal="right"/>
    </xf>
    <xf numFmtId="9" fontId="33" fillId="0" borderId="38" xfId="182" applyFont="1" applyFill="1" applyBorder="1"/>
    <xf numFmtId="164" fontId="33" fillId="0" borderId="41" xfId="34" applyNumberFormat="1" applyFont="1" applyFill="1" applyBorder="1"/>
    <xf numFmtId="0" fontId="36" fillId="48" borderId="20" xfId="122" applyFont="1" applyFill="1" applyBorder="1" applyAlignment="1">
      <alignment horizontal="center" wrapText="1"/>
    </xf>
    <xf numFmtId="0" fontId="33" fillId="45" borderId="20" xfId="122" applyFill="1" applyBorder="1"/>
    <xf numFmtId="0" fontId="33" fillId="45" borderId="20" xfId="122" applyFont="1" applyFill="1" applyBorder="1"/>
    <xf numFmtId="0" fontId="33" fillId="45" borderId="5" xfId="122" applyFont="1" applyFill="1" applyBorder="1"/>
    <xf numFmtId="0" fontId="33" fillId="45" borderId="103" xfId="122" applyFont="1" applyFill="1" applyBorder="1"/>
    <xf numFmtId="164" fontId="33" fillId="45" borderId="51" xfId="46776" applyNumberFormat="1" applyFont="1" applyFill="1" applyBorder="1"/>
    <xf numFmtId="164" fontId="33" fillId="45" borderId="49" xfId="46776" applyNumberFormat="1" applyFont="1" applyFill="1" applyBorder="1"/>
    <xf numFmtId="164" fontId="33" fillId="45" borderId="49" xfId="34" applyNumberFormat="1" applyFont="1" applyFill="1" applyBorder="1"/>
    <xf numFmtId="0" fontId="33" fillId="45" borderId="49" xfId="34" applyNumberFormat="1" applyFont="1" applyFill="1" applyBorder="1"/>
    <xf numFmtId="0" fontId="36" fillId="45" borderId="96" xfId="122" applyFont="1" applyFill="1" applyBorder="1" applyAlignment="1">
      <alignment horizontal="center" wrapText="1"/>
    </xf>
    <xf numFmtId="0" fontId="36" fillId="45" borderId="49" xfId="122" applyFont="1" applyFill="1" applyBorder="1"/>
    <xf numFmtId="0" fontId="33" fillId="0" borderId="66" xfId="122" applyFont="1" applyBorder="1"/>
    <xf numFmtId="0" fontId="33" fillId="0" borderId="57" xfId="122" applyFont="1" applyBorder="1"/>
    <xf numFmtId="0" fontId="33" fillId="0" borderId="58" xfId="122" applyFont="1" applyFill="1" applyBorder="1"/>
    <xf numFmtId="0" fontId="36" fillId="48" borderId="21" xfId="122" applyFont="1" applyFill="1" applyBorder="1" applyAlignment="1">
      <alignment horizontal="center" wrapText="1"/>
    </xf>
    <xf numFmtId="0" fontId="33" fillId="45" borderId="21" xfId="122" applyFill="1" applyBorder="1"/>
    <xf numFmtId="3" fontId="33" fillId="0" borderId="21" xfId="46776" applyNumberFormat="1" applyFont="1" applyFill="1" applyBorder="1"/>
    <xf numFmtId="164" fontId="33" fillId="0" borderId="21" xfId="46776" applyNumberFormat="1" applyFont="1" applyFill="1" applyBorder="1"/>
    <xf numFmtId="164" fontId="33" fillId="0" borderId="21" xfId="34" applyNumberFormat="1" applyFont="1" applyBorder="1"/>
    <xf numFmtId="164" fontId="152" fillId="0" borderId="21" xfId="34" applyNumberFormat="1" applyFont="1" applyBorder="1"/>
    <xf numFmtId="0" fontId="33" fillId="0" borderId="0" xfId="0" applyFont="1" applyAlignment="1"/>
    <xf numFmtId="0" fontId="33" fillId="0" borderId="0" xfId="0" applyFont="1" applyAlignment="1">
      <alignment vertical="center"/>
    </xf>
    <xf numFmtId="0" fontId="0" fillId="0" borderId="0" xfId="0" applyFont="1" applyAlignment="1">
      <alignment vertical="center"/>
    </xf>
    <xf numFmtId="0" fontId="36" fillId="0" borderId="95" xfId="917" applyFont="1" applyFill="1" applyBorder="1" applyAlignment="1">
      <alignment horizontal="left"/>
    </xf>
    <xf numFmtId="0" fontId="33" fillId="23" borderId="33" xfId="917" applyFont="1" applyFill="1" applyBorder="1" applyAlignment="1">
      <alignment horizontal="center" vertical="center"/>
    </xf>
    <xf numFmtId="3" fontId="140" fillId="0" borderId="35" xfId="0" applyNumberFormat="1" applyFont="1" applyBorder="1" applyAlignment="1">
      <alignment horizontal="right" vertical="center"/>
    </xf>
    <xf numFmtId="0" fontId="36" fillId="48" borderId="105" xfId="46740" applyFont="1" applyFill="1" applyBorder="1" applyAlignment="1">
      <alignment horizontal="center" vertical="center" wrapText="1"/>
    </xf>
    <xf numFmtId="3" fontId="33" fillId="0" borderId="60" xfId="46740" applyNumberFormat="1" applyFont="1" applyFill="1" applyBorder="1" applyAlignment="1">
      <alignment horizontal="right" vertical="center" wrapText="1"/>
    </xf>
    <xf numFmtId="3" fontId="139" fillId="0" borderId="102" xfId="0" applyNumberFormat="1" applyFont="1" applyBorder="1" applyAlignment="1">
      <alignment horizontal="right" vertical="center"/>
    </xf>
    <xf numFmtId="3" fontId="139" fillId="0" borderId="110" xfId="0" applyNumberFormat="1" applyFont="1" applyBorder="1" applyAlignment="1">
      <alignment horizontal="right" vertical="center"/>
    </xf>
    <xf numFmtId="3" fontId="140" fillId="0" borderId="101" xfId="0" applyNumberFormat="1" applyFont="1" applyBorder="1" applyAlignment="1">
      <alignment horizontal="right" vertical="center"/>
    </xf>
    <xf numFmtId="0" fontId="33" fillId="23" borderId="35" xfId="917" applyFont="1" applyFill="1" applyBorder="1" applyAlignment="1">
      <alignment horizontal="center" vertical="center"/>
    </xf>
    <xf numFmtId="0" fontId="78" fillId="0" borderId="0" xfId="141" applyFont="1"/>
    <xf numFmtId="178" fontId="33" fillId="0" borderId="9" xfId="700" applyNumberFormat="1" applyFont="1" applyFill="1" applyBorder="1"/>
    <xf numFmtId="0" fontId="33" fillId="45" borderId="21" xfId="34" applyNumberFormat="1" applyFont="1" applyFill="1" applyBorder="1"/>
    <xf numFmtId="165" fontId="33" fillId="0" borderId="9" xfId="122" applyNumberFormat="1" applyFont="1" applyFill="1" applyBorder="1"/>
    <xf numFmtId="39" fontId="33" fillId="45" borderId="21" xfId="34" applyNumberFormat="1" applyFont="1" applyFill="1" applyBorder="1"/>
    <xf numFmtId="3" fontId="33" fillId="0" borderId="46" xfId="46776" applyNumberFormat="1" applyFont="1" applyFill="1" applyBorder="1"/>
    <xf numFmtId="0" fontId="36" fillId="48" borderId="96" xfId="122" applyFont="1" applyFill="1" applyBorder="1"/>
    <xf numFmtId="172" fontId="33" fillId="0" borderId="23" xfId="182" applyNumberFormat="1" applyFont="1" applyBorder="1"/>
    <xf numFmtId="172" fontId="33" fillId="0" borderId="20" xfId="182" applyNumberFormat="1" applyFont="1" applyBorder="1"/>
    <xf numFmtId="164" fontId="152" fillId="0" borderId="24" xfId="34" applyNumberFormat="1" applyFont="1" applyBorder="1"/>
    <xf numFmtId="3" fontId="33" fillId="0" borderId="32" xfId="46776" applyNumberFormat="1" applyFont="1" applyFill="1" applyBorder="1"/>
    <xf numFmtId="10" fontId="33" fillId="0" borderId="43" xfId="122" applyNumberFormat="1" applyFont="1" applyFill="1" applyBorder="1" applyAlignment="1">
      <alignment horizontal="right"/>
    </xf>
    <xf numFmtId="0" fontId="36" fillId="48" borderId="9" xfId="127" applyFont="1" applyFill="1" applyBorder="1" applyAlignment="1">
      <alignment horizontal="center"/>
    </xf>
    <xf numFmtId="49" fontId="37" fillId="0" borderId="0" xfId="127" quotePrefix="1" applyNumberFormat="1" applyFont="1" applyAlignment="1">
      <alignment horizontal="center"/>
    </xf>
    <xf numFmtId="49" fontId="33" fillId="0" borderId="0" xfId="127" applyNumberFormat="1" applyAlignment="1">
      <alignment horizontal="center"/>
    </xf>
    <xf numFmtId="165" fontId="33" fillId="0" borderId="9" xfId="46815" applyNumberFormat="1" applyFont="1" applyFill="1" applyBorder="1" applyAlignment="1">
      <alignment horizontal="right" vertical="top"/>
    </xf>
    <xf numFmtId="10" fontId="33" fillId="0" borderId="9" xfId="46816" applyNumberFormat="1" applyFont="1" applyFill="1" applyBorder="1"/>
    <xf numFmtId="0" fontId="75" fillId="0" borderId="0" xfId="0" applyFont="1" applyFill="1"/>
    <xf numFmtId="0" fontId="33" fillId="0" borderId="0" xfId="127" applyFill="1" applyBorder="1"/>
    <xf numFmtId="180" fontId="163" fillId="0" borderId="0" xfId="0" applyNumberFormat="1" applyFont="1" applyFill="1" applyBorder="1"/>
    <xf numFmtId="3" fontId="33" fillId="0" borderId="40" xfId="122" applyNumberFormat="1" applyFont="1" applyFill="1" applyBorder="1" applyAlignment="1">
      <alignment horizontal="right"/>
    </xf>
    <xf numFmtId="10" fontId="33" fillId="0" borderId="41" xfId="182" applyNumberFormat="1" applyFont="1" applyFill="1" applyBorder="1" applyAlignment="1">
      <alignment horizontal="right"/>
    </xf>
    <xf numFmtId="10" fontId="33" fillId="0" borderId="9" xfId="1158" applyNumberFormat="1" applyFont="1" applyBorder="1" applyAlignment="1">
      <alignment horizontal="right"/>
    </xf>
    <xf numFmtId="0" fontId="33" fillId="0" borderId="0" xfId="0" applyFont="1" applyAlignment="1"/>
    <xf numFmtId="0" fontId="33" fillId="0" borderId="0" xfId="0" applyFont="1" applyAlignment="1">
      <alignment vertical="center"/>
    </xf>
    <xf numFmtId="0" fontId="164" fillId="0" borderId="9" xfId="0" applyFont="1" applyFill="1" applyBorder="1"/>
    <xf numFmtId="172" fontId="33" fillId="0" borderId="37" xfId="182" applyNumberFormat="1" applyFont="1" applyFill="1" applyBorder="1"/>
    <xf numFmtId="0" fontId="36" fillId="0" borderId="33" xfId="122" applyFont="1" applyFill="1" applyBorder="1"/>
    <xf numFmtId="164" fontId="36" fillId="0" borderId="34" xfId="34" applyNumberFormat="1" applyFont="1" applyFill="1" applyBorder="1"/>
    <xf numFmtId="164" fontId="36" fillId="0" borderId="34" xfId="34" applyNumberFormat="1" applyFont="1" applyFill="1" applyBorder="1" applyAlignment="1">
      <alignment horizontal="center"/>
    </xf>
    <xf numFmtId="0" fontId="33" fillId="0" borderId="0" xfId="122" applyFill="1"/>
    <xf numFmtId="164" fontId="33" fillId="0" borderId="0" xfId="122" applyNumberFormat="1" applyFont="1" applyFill="1" applyBorder="1"/>
    <xf numFmtId="165" fontId="36" fillId="0" borderId="9" xfId="46811" applyNumberFormat="1" applyFont="1" applyBorder="1"/>
    <xf numFmtId="10" fontId="36" fillId="0" borderId="9" xfId="46816" applyNumberFormat="1" applyFont="1" applyBorder="1"/>
    <xf numFmtId="3" fontId="77" fillId="0" borderId="9" xfId="0" applyNumberFormat="1" applyFont="1" applyBorder="1"/>
    <xf numFmtId="3" fontId="33" fillId="0" borderId="19" xfId="0" applyNumberFormat="1" applyFont="1" applyFill="1" applyBorder="1"/>
    <xf numFmtId="3" fontId="33" fillId="0" borderId="22" xfId="0" applyNumberFormat="1" applyFont="1" applyFill="1" applyBorder="1"/>
    <xf numFmtId="3" fontId="33" fillId="0" borderId="66" xfId="0" applyNumberFormat="1" applyFont="1" applyFill="1" applyBorder="1"/>
    <xf numFmtId="10" fontId="33" fillId="0" borderId="26" xfId="0" applyNumberFormat="1" applyFont="1" applyBorder="1" applyAlignment="1">
      <alignment horizontal="right"/>
    </xf>
    <xf numFmtId="10" fontId="33" fillId="0" borderId="19" xfId="0" applyNumberFormat="1" applyFont="1" applyBorder="1" applyAlignment="1">
      <alignment horizontal="right"/>
    </xf>
    <xf numFmtId="3" fontId="36" fillId="0" borderId="34" xfId="16260" applyNumberFormat="1" applyFont="1" applyBorder="1" applyAlignment="1">
      <alignment horizontal="right"/>
    </xf>
    <xf numFmtId="10" fontId="36" fillId="0" borderId="34" xfId="0" applyNumberFormat="1" applyFont="1" applyFill="1" applyBorder="1" applyAlignment="1">
      <alignment horizontal="right"/>
    </xf>
    <xf numFmtId="10" fontId="36" fillId="0" borderId="35" xfId="0" applyNumberFormat="1" applyFont="1" applyBorder="1" applyAlignment="1">
      <alignment horizontal="right"/>
    </xf>
    <xf numFmtId="0" fontId="33" fillId="0" borderId="0" xfId="0" applyFont="1" applyAlignment="1"/>
    <xf numFmtId="0" fontId="36" fillId="45" borderId="30" xfId="122" applyFont="1" applyFill="1" applyBorder="1" applyAlignment="1">
      <alignment horizontal="center" wrapText="1"/>
    </xf>
    <xf numFmtId="4" fontId="33" fillId="45" borderId="9" xfId="34" applyNumberFormat="1" applyFont="1" applyFill="1" applyBorder="1"/>
    <xf numFmtId="3" fontId="33" fillId="0" borderId="47" xfId="46776" applyNumberFormat="1" applyFont="1" applyFill="1" applyBorder="1"/>
    <xf numFmtId="3" fontId="33" fillId="45" borderId="106" xfId="122" applyNumberFormat="1" applyFont="1" applyFill="1" applyBorder="1"/>
    <xf numFmtId="3" fontId="36" fillId="45" borderId="30" xfId="122" applyNumberFormat="1" applyFont="1" applyFill="1" applyBorder="1" applyAlignment="1">
      <alignment horizontal="center" wrapText="1"/>
    </xf>
    <xf numFmtId="0" fontId="33" fillId="45" borderId="25" xfId="122" applyFill="1" applyBorder="1" applyAlignment="1">
      <alignment horizontal="center"/>
    </xf>
    <xf numFmtId="164" fontId="33" fillId="0" borderId="47" xfId="46776" applyNumberFormat="1" applyFont="1" applyFill="1" applyBorder="1"/>
    <xf numFmtId="0" fontId="33" fillId="45" borderId="60" xfId="122" applyFont="1" applyFill="1" applyBorder="1"/>
    <xf numFmtId="0" fontId="36" fillId="45" borderId="102" xfId="122" applyFont="1" applyFill="1" applyBorder="1" applyAlignment="1">
      <alignment wrapText="1"/>
    </xf>
    <xf numFmtId="164" fontId="33" fillId="0" borderId="102" xfId="46758" applyNumberFormat="1" applyFont="1" applyFill="1" applyBorder="1"/>
    <xf numFmtId="9" fontId="33" fillId="0" borderId="102" xfId="182" applyFont="1" applyFill="1" applyBorder="1"/>
    <xf numFmtId="164" fontId="33" fillId="0" borderId="27" xfId="46758" applyNumberFormat="1" applyFont="1" applyFill="1" applyBorder="1"/>
    <xf numFmtId="0" fontId="33" fillId="45" borderId="96" xfId="122" applyFont="1" applyFill="1" applyBorder="1"/>
    <xf numFmtId="165" fontId="33" fillId="0" borderId="9" xfId="0" applyNumberFormat="1" applyFont="1" applyFill="1" applyBorder="1" applyAlignment="1">
      <alignment horizontal="right" vertical="top" wrapText="1"/>
    </xf>
    <xf numFmtId="3" fontId="77" fillId="0" borderId="32" xfId="122" applyNumberFormat="1" applyFont="1" applyFill="1" applyBorder="1"/>
    <xf numFmtId="3" fontId="77" fillId="0" borderId="39" xfId="122" applyNumberFormat="1" applyFont="1" applyFill="1" applyBorder="1"/>
    <xf numFmtId="3" fontId="77" fillId="0" borderId="41" xfId="122" applyNumberFormat="1" applyFont="1" applyFill="1" applyBorder="1"/>
    <xf numFmtId="0" fontId="77" fillId="0" borderId="37" xfId="122" applyFont="1" applyBorder="1"/>
    <xf numFmtId="49" fontId="37" fillId="0" borderId="0" xfId="127" quotePrefix="1" applyNumberFormat="1" applyFont="1" applyAlignment="1">
      <alignment horizontal="center"/>
    </xf>
    <xf numFmtId="0" fontId="33" fillId="0" borderId="0" xfId="0" applyFont="1" applyFill="1" applyAlignment="1">
      <alignment horizontal="left" wrapText="1"/>
    </xf>
    <xf numFmtId="0" fontId="36" fillId="48" borderId="9" xfId="0" applyFont="1" applyFill="1" applyBorder="1" applyAlignment="1">
      <alignment horizontal="center" wrapText="1"/>
    </xf>
    <xf numFmtId="0" fontId="33" fillId="0" borderId="0" xfId="0" applyFont="1" applyBorder="1"/>
    <xf numFmtId="0" fontId="168" fillId="49" borderId="0" xfId="0" applyFont="1" applyFill="1"/>
    <xf numFmtId="0" fontId="33" fillId="0" borderId="64" xfId="0" applyFont="1" applyFill="1" applyBorder="1"/>
    <xf numFmtId="0" fontId="33" fillId="45" borderId="107" xfId="0" applyFont="1" applyFill="1" applyBorder="1"/>
    <xf numFmtId="0" fontId="33" fillId="45" borderId="50" xfId="0" applyFont="1" applyFill="1" applyBorder="1"/>
    <xf numFmtId="0" fontId="33" fillId="45" borderId="39" xfId="0" applyFont="1" applyFill="1" applyBorder="1"/>
    <xf numFmtId="164" fontId="33" fillId="45" borderId="39" xfId="34" applyNumberFormat="1" applyFont="1" applyFill="1" applyBorder="1"/>
    <xf numFmtId="0" fontId="33" fillId="45" borderId="27" xfId="0" applyFont="1" applyFill="1" applyBorder="1"/>
    <xf numFmtId="0" fontId="36" fillId="45" borderId="74" xfId="0" applyFont="1" applyFill="1" applyBorder="1"/>
    <xf numFmtId="0" fontId="169" fillId="0" borderId="0" xfId="122" applyFont="1" applyAlignment="1">
      <alignment wrapText="1"/>
    </xf>
    <xf numFmtId="0" fontId="169" fillId="0" borderId="0" xfId="122" applyFont="1"/>
    <xf numFmtId="0" fontId="74" fillId="49" borderId="9" xfId="122" applyFont="1" applyFill="1" applyBorder="1"/>
    <xf numFmtId="0" fontId="36" fillId="48" borderId="74" xfId="122" applyFont="1" applyFill="1" applyBorder="1" applyAlignment="1">
      <alignment horizontal="center" vertical="center" wrapText="1"/>
    </xf>
    <xf numFmtId="0" fontId="141" fillId="45" borderId="18" xfId="122" applyFont="1" applyFill="1" applyBorder="1"/>
    <xf numFmtId="0" fontId="33" fillId="45" borderId="18" xfId="122" applyFont="1" applyFill="1" applyBorder="1"/>
    <xf numFmtId="0" fontId="141" fillId="45" borderId="9" xfId="122" applyFont="1" applyFill="1" applyBorder="1"/>
    <xf numFmtId="3" fontId="33" fillId="0" borderId="38" xfId="46758" applyNumberFormat="1" applyFont="1" applyFill="1" applyBorder="1"/>
    <xf numFmtId="3" fontId="158" fillId="0" borderId="0" xfId="845" applyNumberFormat="1" applyFont="1" applyFill="1" applyBorder="1" applyAlignment="1">
      <alignment horizontal="center" vertical="center" wrapText="1"/>
    </xf>
    <xf numFmtId="14" fontId="33" fillId="0" borderId="9" xfId="122" applyNumberFormat="1" applyFont="1" applyBorder="1"/>
    <xf numFmtId="0" fontId="33" fillId="0" borderId="9" xfId="122" applyFont="1" applyBorder="1" applyAlignment="1">
      <alignment horizontal="center" vertical="center"/>
    </xf>
    <xf numFmtId="0" fontId="33" fillId="0" borderId="77" xfId="122" applyFont="1" applyFill="1" applyBorder="1"/>
    <xf numFmtId="14" fontId="33" fillId="0" borderId="9" xfId="122" applyNumberFormat="1" applyFont="1" applyFill="1" applyBorder="1"/>
    <xf numFmtId="0" fontId="33" fillId="0" borderId="99" xfId="0" applyFont="1" applyFill="1" applyBorder="1"/>
    <xf numFmtId="0" fontId="33" fillId="0" borderId="0" xfId="0" applyFont="1" applyBorder="1" applyAlignment="1">
      <alignment horizontal="left" wrapText="1"/>
    </xf>
    <xf numFmtId="0" fontId="33" fillId="0" borderId="0" xfId="0" applyFont="1" applyAlignment="1">
      <alignment wrapText="1"/>
    </xf>
    <xf numFmtId="0" fontId="33" fillId="0" borderId="0" xfId="46807" quotePrefix="1" applyFont="1" applyAlignment="1">
      <alignment horizontal="left" vertical="top" wrapText="1"/>
    </xf>
    <xf numFmtId="0" fontId="36" fillId="45" borderId="74" xfId="0" applyFont="1" applyFill="1" applyBorder="1" applyAlignment="1">
      <alignment horizontal="center"/>
    </xf>
    <xf numFmtId="0" fontId="36" fillId="0" borderId="56" xfId="0" applyFont="1" applyFill="1" applyBorder="1"/>
    <xf numFmtId="0" fontId="36" fillId="0" borderId="36" xfId="0" applyFont="1" applyFill="1" applyBorder="1" applyAlignment="1">
      <alignment horizontal="left" wrapText="1" indent="1"/>
    </xf>
    <xf numFmtId="0" fontId="36" fillId="0" borderId="32" xfId="0" applyFont="1" applyFill="1" applyBorder="1" applyAlignment="1">
      <alignment wrapText="1"/>
    </xf>
    <xf numFmtId="0" fontId="36" fillId="48" borderId="54" xfId="127" applyFont="1" applyFill="1" applyBorder="1"/>
    <xf numFmtId="0" fontId="36" fillId="48" borderId="63" xfId="127" applyFont="1" applyFill="1" applyBorder="1"/>
    <xf numFmtId="0" fontId="36" fillId="48" borderId="32" xfId="127" applyFont="1" applyFill="1" applyBorder="1" applyAlignment="1">
      <alignment horizontal="center"/>
    </xf>
    <xf numFmtId="0" fontId="36" fillId="48" borderId="39" xfId="127" applyFont="1" applyFill="1" applyBorder="1" applyAlignment="1">
      <alignment horizontal="center"/>
    </xf>
    <xf numFmtId="0" fontId="36" fillId="48" borderId="41" xfId="127" applyFont="1" applyFill="1" applyBorder="1" applyAlignment="1">
      <alignment horizontal="center"/>
    </xf>
    <xf numFmtId="0" fontId="36" fillId="49" borderId="18" xfId="127" applyFont="1" applyFill="1" applyBorder="1"/>
    <xf numFmtId="165" fontId="33" fillId="0" borderId="46" xfId="127" applyNumberFormat="1" applyFont="1" applyBorder="1"/>
    <xf numFmtId="165" fontId="33" fillId="0" borderId="18" xfId="127" applyNumberFormat="1" applyFont="1" applyBorder="1"/>
    <xf numFmtId="165" fontId="33" fillId="0" borderId="37" xfId="700" applyNumberFormat="1" applyFont="1" applyFill="1" applyBorder="1" applyAlignment="1">
      <alignment horizontal="right" vertical="top"/>
    </xf>
    <xf numFmtId="0" fontId="36" fillId="49" borderId="9" xfId="127" applyFont="1" applyFill="1" applyBorder="1"/>
    <xf numFmtId="165" fontId="33" fillId="0" borderId="21" xfId="127" applyNumberFormat="1" applyFont="1" applyBorder="1"/>
    <xf numFmtId="165" fontId="33" fillId="0" borderId="38" xfId="700" applyNumberFormat="1" applyFont="1" applyFill="1" applyBorder="1" applyAlignment="1">
      <alignment horizontal="right" vertical="top"/>
    </xf>
    <xf numFmtId="0" fontId="36" fillId="49" borderId="19" xfId="127" applyFont="1" applyFill="1" applyBorder="1"/>
    <xf numFmtId="165" fontId="33" fillId="0" borderId="47" xfId="127" applyNumberFormat="1" applyFont="1" applyBorder="1"/>
    <xf numFmtId="165" fontId="33" fillId="0" borderId="19" xfId="127" applyNumberFormat="1" applyFont="1" applyBorder="1"/>
    <xf numFmtId="165" fontId="33" fillId="0" borderId="75" xfId="700" applyNumberFormat="1" applyFont="1" applyFill="1" applyBorder="1" applyAlignment="1">
      <alignment horizontal="right" vertical="top"/>
    </xf>
    <xf numFmtId="0" fontId="33" fillId="45" borderId="33" xfId="127" applyFont="1" applyFill="1" applyBorder="1"/>
    <xf numFmtId="0" fontId="33" fillId="45" borderId="34" xfId="127" applyFont="1" applyFill="1" applyBorder="1"/>
    <xf numFmtId="0" fontId="33" fillId="45" borderId="4" xfId="127" applyFont="1" applyFill="1" applyBorder="1"/>
    <xf numFmtId="0" fontId="33" fillId="45" borderId="78" xfId="127" applyFont="1" applyFill="1" applyBorder="1"/>
    <xf numFmtId="5" fontId="36" fillId="49" borderId="111" xfId="0" applyNumberFormat="1" applyFont="1" applyFill="1" applyBorder="1" applyAlignment="1">
      <alignment horizontal="left"/>
    </xf>
    <xf numFmtId="165" fontId="33" fillId="0" borderId="111" xfId="46811" applyNumberFormat="1" applyFont="1" applyFill="1" applyBorder="1"/>
    <xf numFmtId="0" fontId="33" fillId="0" borderId="0" xfId="122" applyAlignment="1"/>
    <xf numFmtId="0" fontId="33" fillId="0" borderId="0" xfId="122" applyFont="1" applyBorder="1" applyAlignment="1">
      <alignment horizontal="center"/>
    </xf>
    <xf numFmtId="0" fontId="37" fillId="0" borderId="55" xfId="122" applyFont="1" applyBorder="1" applyAlignment="1">
      <alignment horizontal="center" wrapText="1"/>
    </xf>
    <xf numFmtId="49" fontId="33" fillId="0" borderId="0" xfId="122" applyNumberFormat="1" applyBorder="1" applyAlignment="1">
      <alignment horizontal="center" vertical="center"/>
    </xf>
    <xf numFmtId="0" fontId="36" fillId="48" borderId="19" xfId="122" applyFont="1" applyFill="1" applyBorder="1" applyAlignment="1">
      <alignment horizontal="center" wrapText="1"/>
    </xf>
    <xf numFmtId="0" fontId="36" fillId="48" borderId="21" xfId="122" applyFont="1" applyFill="1" applyBorder="1" applyAlignment="1">
      <alignment horizontal="center"/>
    </xf>
    <xf numFmtId="0" fontId="36" fillId="48" borderId="19" xfId="122" applyFont="1" applyFill="1" applyBorder="1" applyAlignment="1">
      <alignment horizontal="center"/>
    </xf>
    <xf numFmtId="0" fontId="36" fillId="48" borderId="22" xfId="122" applyFont="1" applyFill="1" applyBorder="1" applyAlignment="1">
      <alignment horizontal="center"/>
    </xf>
    <xf numFmtId="49" fontId="37" fillId="0" borderId="0" xfId="122" applyNumberFormat="1" applyFont="1" applyBorder="1" applyAlignment="1">
      <alignment horizontal="center"/>
    </xf>
    <xf numFmtId="0" fontId="36" fillId="48" borderId="9" xfId="122" applyFont="1" applyFill="1" applyBorder="1" applyAlignment="1">
      <alignment horizontal="center"/>
    </xf>
    <xf numFmtId="43" fontId="33" fillId="0" borderId="0" xfId="122" applyNumberFormat="1" applyFont="1" applyFill="1" applyBorder="1"/>
    <xf numFmtId="164" fontId="33" fillId="0" borderId="5" xfId="46776" applyNumberFormat="1" applyFont="1" applyFill="1" applyBorder="1"/>
    <xf numFmtId="164" fontId="33" fillId="0" borderId="20" xfId="46776" applyNumberFormat="1" applyFont="1" applyFill="1" applyBorder="1"/>
    <xf numFmtId="178" fontId="33" fillId="0" borderId="21" xfId="122" applyNumberFormat="1" applyFont="1" applyFill="1" applyBorder="1"/>
    <xf numFmtId="165" fontId="33" fillId="0" borderId="21" xfId="122" applyNumberFormat="1" applyFont="1" applyFill="1" applyBorder="1"/>
    <xf numFmtId="0" fontId="33" fillId="45" borderId="20" xfId="34" applyNumberFormat="1" applyFont="1" applyFill="1" applyBorder="1"/>
    <xf numFmtId="0" fontId="33" fillId="0" borderId="77" xfId="0" applyFont="1" applyBorder="1"/>
    <xf numFmtId="0" fontId="33" fillId="0" borderId="0" xfId="141" applyFont="1" applyFill="1"/>
    <xf numFmtId="0" fontId="33" fillId="0" borderId="0" xfId="141" applyFont="1" applyFill="1" applyAlignment="1">
      <alignment horizontal="left" indent="2"/>
    </xf>
    <xf numFmtId="170" fontId="33" fillId="0" borderId="0" xfId="153" applyFont="1" applyFill="1"/>
    <xf numFmtId="165" fontId="33" fillId="0" borderId="0" xfId="122" applyNumberFormat="1" applyFont="1" applyBorder="1"/>
    <xf numFmtId="181" fontId="33" fillId="0" borderId="9" xfId="122" applyNumberFormat="1" applyFont="1" applyFill="1" applyBorder="1"/>
    <xf numFmtId="181" fontId="1" fillId="0" borderId="0" xfId="47505" applyNumberFormat="1"/>
    <xf numFmtId="3" fontId="1" fillId="0" borderId="0" xfId="47505" applyNumberFormat="1"/>
    <xf numFmtId="165" fontId="33" fillId="0" borderId="46" xfId="46819" applyNumberFormat="1" applyFont="1" applyFill="1" applyBorder="1"/>
    <xf numFmtId="165" fontId="33" fillId="0" borderId="21" xfId="46819" applyNumberFormat="1" applyFont="1" applyFill="1" applyBorder="1"/>
    <xf numFmtId="165" fontId="33" fillId="0" borderId="18" xfId="46819" applyNumberFormat="1" applyFont="1" applyFill="1" applyBorder="1"/>
    <xf numFmtId="49" fontId="37" fillId="0" borderId="0" xfId="127" quotePrefix="1" applyNumberFormat="1" applyFont="1" applyFill="1" applyAlignment="1">
      <alignment horizontal="center"/>
    </xf>
    <xf numFmtId="49" fontId="37" fillId="0" borderId="0" xfId="0" applyNumberFormat="1" applyFont="1" applyFill="1" applyBorder="1" applyAlignment="1">
      <alignment horizontal="center"/>
    </xf>
    <xf numFmtId="0" fontId="33" fillId="0" borderId="49" xfId="123" applyFont="1" applyBorder="1"/>
    <xf numFmtId="0" fontId="33" fillId="0" borderId="49" xfId="123" applyFont="1" applyFill="1" applyBorder="1"/>
    <xf numFmtId="0" fontId="33" fillId="0" borderId="9" xfId="123" applyFont="1" applyBorder="1"/>
    <xf numFmtId="0" fontId="33" fillId="0" borderId="49" xfId="0" applyFont="1" applyFill="1" applyBorder="1"/>
    <xf numFmtId="0" fontId="158" fillId="0" borderId="0" xfId="845" applyFont="1" applyFill="1" applyBorder="1" applyAlignment="1">
      <alignment horizontal="left" vertical="center" wrapText="1"/>
    </xf>
    <xf numFmtId="0" fontId="141" fillId="111" borderId="9" xfId="31695" applyFont="1" applyFill="1" applyBorder="1" applyAlignment="1">
      <alignment horizontal="center" vertical="center" wrapText="1"/>
    </xf>
    <xf numFmtId="0" fontId="141" fillId="111" borderId="9" xfId="31695" applyFont="1" applyFill="1" applyBorder="1" applyAlignment="1">
      <alignment horizontal="center" vertical="center"/>
    </xf>
    <xf numFmtId="0" fontId="141" fillId="111" borderId="19" xfId="31695" applyFont="1" applyFill="1" applyBorder="1" applyAlignment="1">
      <alignment horizontal="center" vertical="center"/>
    </xf>
    <xf numFmtId="3" fontId="141" fillId="111" borderId="9" xfId="31695" applyNumberFormat="1" applyFont="1" applyFill="1" applyBorder="1" applyAlignment="1">
      <alignment horizontal="center" vertical="center"/>
    </xf>
    <xf numFmtId="0" fontId="141" fillId="112" borderId="9" xfId="31695" applyFont="1" applyFill="1" applyBorder="1" applyAlignment="1">
      <alignment horizontal="center" vertical="center"/>
    </xf>
    <xf numFmtId="3" fontId="141" fillId="112" borderId="9" xfId="31695" applyNumberFormat="1" applyFont="1" applyFill="1" applyBorder="1" applyAlignment="1">
      <alignment horizontal="center" vertical="center"/>
    </xf>
    <xf numFmtId="0" fontId="33" fillId="0" borderId="9" xfId="34" applyNumberFormat="1" applyFont="1" applyFill="1" applyBorder="1"/>
    <xf numFmtId="0" fontId="33" fillId="0" borderId="19" xfId="34" applyNumberFormat="1" applyFont="1" applyFill="1" applyBorder="1"/>
    <xf numFmtId="3" fontId="148" fillId="0" borderId="9" xfId="122" applyNumberFormat="1" applyFont="1" applyBorder="1" applyAlignment="1"/>
    <xf numFmtId="3" fontId="148" fillId="0" borderId="39" xfId="122" applyNumberFormat="1" applyFont="1" applyBorder="1" applyAlignment="1"/>
    <xf numFmtId="8" fontId="33" fillId="0" borderId="18" xfId="700" applyNumberFormat="1" applyFont="1" applyFill="1" applyBorder="1"/>
    <xf numFmtId="165" fontId="33" fillId="0" borderId="0" xfId="127" applyNumberFormat="1" applyBorder="1"/>
    <xf numFmtId="165" fontId="33" fillId="0" borderId="0" xfId="127" applyNumberFormat="1"/>
    <xf numFmtId="6" fontId="0" fillId="0" borderId="9" xfId="0" applyNumberFormat="1" applyFill="1" applyBorder="1"/>
    <xf numFmtId="10" fontId="0" fillId="0" borderId="0" xfId="1158" applyNumberFormat="1" applyFont="1"/>
    <xf numFmtId="3" fontId="0" fillId="0" borderId="0" xfId="0" applyNumberFormat="1"/>
    <xf numFmtId="49" fontId="37" fillId="0" borderId="0" xfId="127" quotePrefix="1" applyNumberFormat="1" applyFont="1" applyAlignment="1">
      <alignment horizontal="center"/>
    </xf>
    <xf numFmtId="0" fontId="33" fillId="0" borderId="0" xfId="122" applyAlignment="1"/>
    <xf numFmtId="0" fontId="36" fillId="45" borderId="76" xfId="122" applyFont="1" applyFill="1" applyBorder="1" applyAlignment="1">
      <alignment horizontal="center" wrapText="1"/>
    </xf>
    <xf numFmtId="0" fontId="36" fillId="45" borderId="98" xfId="122" applyFont="1" applyFill="1" applyBorder="1" applyAlignment="1">
      <alignment horizontal="center" wrapText="1"/>
    </xf>
    <xf numFmtId="0" fontId="36" fillId="45" borderId="103" xfId="122" applyFont="1" applyFill="1" applyBorder="1" applyAlignment="1">
      <alignment horizontal="center" wrapText="1"/>
    </xf>
    <xf numFmtId="49" fontId="37" fillId="0" borderId="0" xfId="122" applyNumberFormat="1" applyFont="1" applyBorder="1" applyAlignment="1">
      <alignment horizontal="center"/>
    </xf>
    <xf numFmtId="164" fontId="33" fillId="0" borderId="0" xfId="122" applyNumberFormat="1" applyFill="1"/>
    <xf numFmtId="165" fontId="33" fillId="0" borderId="46" xfId="47508" applyNumberFormat="1" applyFont="1" applyFill="1" applyBorder="1"/>
    <xf numFmtId="165" fontId="33" fillId="0" borderId="21" xfId="47508" applyNumberFormat="1" applyFont="1" applyFill="1" applyBorder="1"/>
    <xf numFmtId="3" fontId="33" fillId="0" borderId="46" xfId="46819" applyNumberFormat="1" applyFont="1" applyFill="1" applyBorder="1"/>
    <xf numFmtId="3" fontId="33" fillId="0" borderId="9" xfId="46776" applyNumberFormat="1" applyFont="1" applyFill="1" applyBorder="1"/>
    <xf numFmtId="3" fontId="33" fillId="0" borderId="18" xfId="46776" applyNumberFormat="1" applyFont="1" applyFill="1" applyBorder="1"/>
    <xf numFmtId="164" fontId="33" fillId="0" borderId="9" xfId="122" applyNumberFormat="1" applyFont="1" applyFill="1" applyBorder="1"/>
    <xf numFmtId="164" fontId="33" fillId="0" borderId="0" xfId="122" applyNumberFormat="1"/>
    <xf numFmtId="0" fontId="33" fillId="0" borderId="0" xfId="122" applyBorder="1"/>
    <xf numFmtId="0" fontId="33" fillId="0" borderId="9" xfId="122" applyFont="1" applyFill="1" applyBorder="1"/>
    <xf numFmtId="0" fontId="33" fillId="49" borderId="9" xfId="122" applyFont="1" applyFill="1" applyBorder="1"/>
    <xf numFmtId="3" fontId="33" fillId="0" borderId="9" xfId="34" applyNumberFormat="1" applyFont="1" applyFill="1" applyBorder="1" applyAlignment="1">
      <alignment horizontal="right"/>
    </xf>
    <xf numFmtId="3" fontId="33" fillId="0" borderId="19" xfId="34" applyNumberFormat="1" applyFont="1" applyFill="1" applyBorder="1" applyAlignment="1">
      <alignment horizontal="right"/>
    </xf>
    <xf numFmtId="0" fontId="36" fillId="48" borderId="18" xfId="122" applyFont="1" applyFill="1" applyBorder="1" applyAlignment="1">
      <alignment horizontal="center" vertical="center" wrapText="1"/>
    </xf>
    <xf numFmtId="0" fontId="36" fillId="48" borderId="18" xfId="1322" applyFont="1" applyFill="1" applyBorder="1" applyAlignment="1">
      <alignment horizontal="center" vertical="center" wrapText="1"/>
    </xf>
    <xf numFmtId="0" fontId="36" fillId="48" borderId="20" xfId="0" applyFont="1" applyFill="1" applyBorder="1" applyAlignment="1">
      <alignment horizontal="center" vertical="center"/>
    </xf>
    <xf numFmtId="0" fontId="36" fillId="48" borderId="9" xfId="0" applyFont="1" applyFill="1" applyBorder="1" applyAlignment="1">
      <alignment horizontal="center" vertical="center"/>
    </xf>
    <xf numFmtId="0" fontId="36" fillId="48" borderId="9" xfId="0" quotePrefix="1" applyFont="1" applyFill="1" applyBorder="1" applyAlignment="1">
      <alignment horizontal="center" vertical="center"/>
    </xf>
    <xf numFmtId="0" fontId="141" fillId="111" borderId="5" xfId="31695" applyFont="1" applyFill="1" applyBorder="1" applyAlignment="1">
      <alignment horizontal="center" vertical="center" wrapText="1"/>
    </xf>
    <xf numFmtId="0" fontId="37" fillId="0" borderId="0" xfId="127" applyFont="1" applyAlignment="1">
      <alignment horizontal="center"/>
    </xf>
    <xf numFmtId="0" fontId="37" fillId="47" borderId="9" xfId="127" applyFont="1" applyFill="1" applyBorder="1" applyAlignment="1">
      <alignment horizontal="center"/>
    </xf>
    <xf numFmtId="0" fontId="36" fillId="48" borderId="9" xfId="127" quotePrefix="1" applyFont="1" applyFill="1" applyBorder="1" applyAlignment="1">
      <alignment horizontal="center"/>
    </xf>
    <xf numFmtId="0" fontId="36" fillId="48" borderId="9" xfId="127" applyFont="1" applyFill="1" applyBorder="1" applyAlignment="1">
      <alignment horizontal="center"/>
    </xf>
    <xf numFmtId="0" fontId="33" fillId="0" borderId="0" xfId="127" applyAlignment="1">
      <alignment horizontal="center"/>
    </xf>
    <xf numFmtId="49" fontId="37" fillId="0" borderId="0" xfId="127" quotePrefix="1" applyNumberFormat="1" applyFont="1" applyAlignment="1">
      <alignment horizontal="center"/>
    </xf>
    <xf numFmtId="49" fontId="33" fillId="0" borderId="0" xfId="127" applyNumberFormat="1" applyAlignment="1">
      <alignment horizontal="center"/>
    </xf>
    <xf numFmtId="0" fontId="36" fillId="45" borderId="76" xfId="122" applyFont="1" applyFill="1" applyBorder="1" applyAlignment="1">
      <alignment horizontal="center" wrapText="1"/>
    </xf>
    <xf numFmtId="0" fontId="36" fillId="45" borderId="98" xfId="122" applyFont="1" applyFill="1" applyBorder="1" applyAlignment="1">
      <alignment horizontal="center" wrapText="1"/>
    </xf>
    <xf numFmtId="0" fontId="36" fillId="45" borderId="103" xfId="122" applyFont="1" applyFill="1" applyBorder="1" applyAlignment="1">
      <alignment horizontal="center" wrapText="1"/>
    </xf>
    <xf numFmtId="0" fontId="37" fillId="0" borderId="0" xfId="122" applyFont="1" applyAlignment="1">
      <alignment horizontal="center"/>
    </xf>
    <xf numFmtId="0" fontId="37" fillId="48" borderId="95" xfId="122" applyFont="1" applyFill="1" applyBorder="1" applyAlignment="1">
      <alignment horizontal="center"/>
    </xf>
    <xf numFmtId="0" fontId="37" fillId="48" borderId="4" xfId="122" applyFont="1" applyFill="1" applyBorder="1" applyAlignment="1">
      <alignment horizontal="center"/>
    </xf>
    <xf numFmtId="0" fontId="37" fillId="48" borderId="54" xfId="122" applyFont="1" applyFill="1" applyBorder="1" applyAlignment="1">
      <alignment horizontal="center"/>
    </xf>
    <xf numFmtId="0" fontId="37" fillId="48" borderId="53" xfId="122" applyFont="1" applyFill="1" applyBorder="1" applyAlignment="1">
      <alignment horizontal="center"/>
    </xf>
    <xf numFmtId="0" fontId="37" fillId="48" borderId="61" xfId="122" applyFont="1" applyFill="1" applyBorder="1" applyAlignment="1">
      <alignment horizontal="center"/>
    </xf>
    <xf numFmtId="0" fontId="37" fillId="48" borderId="78" xfId="122" applyFont="1" applyFill="1" applyBorder="1" applyAlignment="1">
      <alignment horizontal="center"/>
    </xf>
    <xf numFmtId="0" fontId="36" fillId="48" borderId="76" xfId="122" applyFont="1" applyFill="1" applyBorder="1" applyAlignment="1">
      <alignment horizontal="center"/>
    </xf>
    <xf numFmtId="0" fontId="36" fillId="48" borderId="98" xfId="122" applyFont="1" applyFill="1" applyBorder="1" applyAlignment="1">
      <alignment horizontal="center"/>
    </xf>
    <xf numFmtId="0" fontId="36" fillId="48" borderId="60" xfId="122" applyFont="1" applyFill="1" applyBorder="1" applyAlignment="1">
      <alignment horizontal="center"/>
    </xf>
    <xf numFmtId="0" fontId="33" fillId="0" borderId="0" xfId="141" applyFont="1" applyFill="1" applyAlignment="1">
      <alignment horizontal="left" wrapText="1"/>
    </xf>
    <xf numFmtId="0" fontId="33" fillId="0" borderId="0" xfId="122" applyAlignment="1"/>
    <xf numFmtId="0" fontId="74" fillId="0" borderId="0" xfId="122" applyFont="1" applyAlignment="1">
      <alignment horizontal="left" wrapText="1"/>
    </xf>
    <xf numFmtId="0" fontId="33" fillId="0" borderId="0" xfId="122" applyFont="1" applyAlignment="1">
      <alignment wrapText="1"/>
    </xf>
    <xf numFmtId="0" fontId="36" fillId="45" borderId="5" xfId="122" applyFont="1" applyFill="1" applyBorder="1" applyAlignment="1">
      <alignment horizontal="center" wrapText="1"/>
    </xf>
    <xf numFmtId="0" fontId="36" fillId="45" borderId="102" xfId="122" applyFont="1" applyFill="1" applyBorder="1" applyAlignment="1">
      <alignment horizontal="center" wrapText="1"/>
    </xf>
    <xf numFmtId="0" fontId="33" fillId="0" borderId="0" xfId="141" applyFont="1" applyAlignment="1">
      <alignment horizontal="left" wrapText="1"/>
    </xf>
    <xf numFmtId="0" fontId="33" fillId="0" borderId="0" xfId="141" applyFont="1" applyFill="1" applyAlignment="1">
      <alignment horizontal="left" vertical="top" wrapText="1"/>
    </xf>
    <xf numFmtId="0" fontId="33" fillId="0" borderId="0" xfId="141" applyFont="1" applyAlignment="1">
      <alignment horizontal="left" vertical="top" wrapText="1"/>
    </xf>
    <xf numFmtId="0" fontId="33" fillId="0" borderId="0" xfId="141" applyFont="1" applyAlignment="1">
      <alignment wrapText="1"/>
    </xf>
    <xf numFmtId="0" fontId="33" fillId="0" borderId="0" xfId="141" applyFont="1" applyFill="1"/>
    <xf numFmtId="0" fontId="33" fillId="0" borderId="0" xfId="141" applyFont="1" applyFill="1" applyAlignment="1">
      <alignment horizontal="left"/>
    </xf>
    <xf numFmtId="0" fontId="33" fillId="0" borderId="0" xfId="141" applyFont="1"/>
    <xf numFmtId="0" fontId="37" fillId="0" borderId="0" xfId="0" applyFont="1" applyAlignment="1">
      <alignment horizontal="center"/>
    </xf>
    <xf numFmtId="0" fontId="37" fillId="48" borderId="4" xfId="0" applyFont="1" applyFill="1" applyBorder="1" applyAlignment="1">
      <alignment horizontal="center"/>
    </xf>
    <xf numFmtId="0" fontId="37" fillId="48" borderId="78" xfId="0" applyFont="1" applyFill="1" applyBorder="1" applyAlignment="1">
      <alignment horizontal="center"/>
    </xf>
    <xf numFmtId="0" fontId="36" fillId="48" borderId="76" xfId="0" applyFont="1" applyFill="1" applyBorder="1" applyAlignment="1">
      <alignment horizontal="center"/>
    </xf>
    <xf numFmtId="0" fontId="36" fillId="48" borderId="98" xfId="0" applyFont="1" applyFill="1" applyBorder="1" applyAlignment="1">
      <alignment horizontal="center"/>
    </xf>
    <xf numFmtId="0" fontId="36" fillId="48" borderId="60" xfId="0" applyFont="1" applyFill="1" applyBorder="1" applyAlignment="1">
      <alignment horizontal="center"/>
    </xf>
    <xf numFmtId="0" fontId="36" fillId="48" borderId="76" xfId="127" quotePrefix="1" applyFont="1" applyFill="1" applyBorder="1" applyAlignment="1">
      <alignment horizontal="center"/>
    </xf>
    <xf numFmtId="0" fontId="36" fillId="48" borderId="98" xfId="127" quotePrefix="1" applyFont="1" applyFill="1" applyBorder="1" applyAlignment="1">
      <alignment horizontal="center"/>
    </xf>
    <xf numFmtId="0" fontId="36" fillId="48" borderId="60" xfId="127" quotePrefix="1" applyFont="1" applyFill="1" applyBorder="1" applyAlignment="1">
      <alignment horizontal="center"/>
    </xf>
    <xf numFmtId="0" fontId="33" fillId="0" borderId="0" xfId="0" applyFont="1" applyAlignment="1">
      <alignment wrapText="1"/>
    </xf>
    <xf numFmtId="0" fontId="33" fillId="0" borderId="0" xfId="0" applyFont="1" applyFill="1" applyAlignment="1">
      <alignment horizontal="left" wrapText="1"/>
    </xf>
    <xf numFmtId="0" fontId="33" fillId="0" borderId="0" xfId="0" applyFont="1" applyAlignment="1">
      <alignment horizontal="left" wrapText="1"/>
    </xf>
    <xf numFmtId="0" fontId="33" fillId="0" borderId="0" xfId="0" applyFont="1" applyBorder="1" applyAlignment="1">
      <alignment horizontal="left" wrapText="1"/>
    </xf>
    <xf numFmtId="0" fontId="33" fillId="0" borderId="0" xfId="0" applyFont="1" applyFill="1" applyAlignment="1"/>
    <xf numFmtId="0" fontId="33" fillId="0" borderId="0" xfId="46807" quotePrefix="1" applyFont="1" applyAlignment="1">
      <alignment horizontal="left" vertical="top" wrapText="1"/>
    </xf>
    <xf numFmtId="0" fontId="33" fillId="0" borderId="0" xfId="0" applyFont="1" applyAlignment="1">
      <alignment horizontal="left" vertical="top" wrapText="1"/>
    </xf>
    <xf numFmtId="0" fontId="37" fillId="48" borderId="95" xfId="0" applyFont="1" applyFill="1" applyBorder="1" applyAlignment="1">
      <alignment horizontal="center"/>
    </xf>
    <xf numFmtId="0" fontId="74" fillId="0" borderId="0" xfId="122" applyFont="1" applyFill="1" applyAlignment="1">
      <alignment vertical="center" wrapText="1"/>
    </xf>
    <xf numFmtId="0" fontId="37" fillId="0" borderId="0" xfId="122" applyFont="1" applyAlignment="1">
      <alignment horizontal="center" wrapText="1"/>
    </xf>
    <xf numFmtId="0" fontId="33" fillId="0" borderId="0" xfId="122" applyFont="1" applyAlignment="1">
      <alignment horizontal="left" wrapText="1"/>
    </xf>
    <xf numFmtId="0" fontId="33" fillId="0" borderId="0" xfId="122" applyAlignment="1">
      <alignment horizontal="left" wrapText="1"/>
    </xf>
    <xf numFmtId="0" fontId="37" fillId="0" borderId="0" xfId="122" applyFont="1" applyBorder="1" applyAlignment="1">
      <alignment horizontal="center" wrapText="1"/>
    </xf>
    <xf numFmtId="0" fontId="37" fillId="0" borderId="0" xfId="122" applyFont="1" applyBorder="1" applyAlignment="1">
      <alignment horizontal="center"/>
    </xf>
    <xf numFmtId="0" fontId="33" fillId="0" borderId="0" xfId="122" applyFont="1" applyBorder="1" applyAlignment="1">
      <alignment horizontal="center"/>
    </xf>
    <xf numFmtId="49" fontId="37" fillId="0" borderId="0" xfId="122" applyNumberFormat="1" applyFont="1" applyFill="1" applyBorder="1" applyAlignment="1">
      <alignment horizontal="center"/>
    </xf>
    <xf numFmtId="0" fontId="33" fillId="0" borderId="0" xfId="122" applyFont="1" applyFill="1" applyBorder="1" applyAlignment="1">
      <alignment horizontal="center"/>
    </xf>
    <xf numFmtId="0" fontId="37" fillId="0" borderId="55" xfId="122" applyFont="1" applyBorder="1" applyAlignment="1">
      <alignment horizontal="center" wrapText="1"/>
    </xf>
    <xf numFmtId="0" fontId="37" fillId="0" borderId="26" xfId="122" applyFont="1" applyBorder="1" applyAlignment="1">
      <alignment horizontal="center" wrapText="1"/>
    </xf>
    <xf numFmtId="0" fontId="37" fillId="0" borderId="66" xfId="122" applyFont="1" applyBorder="1" applyAlignment="1">
      <alignment horizontal="center" wrapText="1"/>
    </xf>
    <xf numFmtId="0" fontId="37" fillId="0" borderId="55" xfId="122" applyFont="1" applyBorder="1" applyAlignment="1">
      <alignment horizontal="center"/>
    </xf>
    <xf numFmtId="0" fontId="33" fillId="0" borderId="26" xfId="122" applyBorder="1" applyAlignment="1">
      <alignment horizontal="center"/>
    </xf>
    <xf numFmtId="0" fontId="33" fillId="0" borderId="66" xfId="122" applyBorder="1" applyAlignment="1">
      <alignment horizontal="center"/>
    </xf>
    <xf numFmtId="49" fontId="37" fillId="0" borderId="55" xfId="122" applyNumberFormat="1" applyFont="1" applyBorder="1" applyAlignment="1">
      <alignment horizontal="center"/>
    </xf>
    <xf numFmtId="0" fontId="36" fillId="48" borderId="34" xfId="122" applyFont="1" applyFill="1" applyBorder="1" applyAlignment="1">
      <alignment horizontal="center"/>
    </xf>
    <xf numFmtId="0" fontId="36" fillId="48" borderId="35" xfId="122" applyFont="1" applyFill="1" applyBorder="1" applyAlignment="1">
      <alignment horizontal="center"/>
    </xf>
    <xf numFmtId="49" fontId="37" fillId="48" borderId="95" xfId="122" applyNumberFormat="1" applyFont="1" applyFill="1" applyBorder="1" applyAlignment="1">
      <alignment horizontal="center"/>
    </xf>
    <xf numFmtId="49" fontId="37" fillId="48" borderId="4" xfId="122" applyNumberFormat="1" applyFont="1" applyFill="1" applyBorder="1" applyAlignment="1">
      <alignment horizontal="center"/>
    </xf>
    <xf numFmtId="49" fontId="37" fillId="48" borderId="78" xfId="122" applyNumberFormat="1" applyFont="1" applyFill="1" applyBorder="1" applyAlignment="1">
      <alignment horizontal="center"/>
    </xf>
    <xf numFmtId="0" fontId="33" fillId="0" borderId="0" xfId="122" applyFont="1" applyFill="1" applyAlignment="1">
      <alignment horizontal="left" wrapText="1"/>
    </xf>
    <xf numFmtId="0" fontId="37" fillId="0" borderId="22" xfId="122" applyFont="1" applyBorder="1" applyAlignment="1">
      <alignment horizontal="center" wrapText="1"/>
    </xf>
    <xf numFmtId="0" fontId="37" fillId="0" borderId="48" xfId="122" applyFont="1" applyBorder="1" applyAlignment="1">
      <alignment horizontal="center" wrapText="1"/>
    </xf>
    <xf numFmtId="0" fontId="37" fillId="0" borderId="47" xfId="122" applyFont="1" applyBorder="1" applyAlignment="1">
      <alignment horizontal="center" wrapText="1"/>
    </xf>
    <xf numFmtId="0" fontId="33" fillId="0" borderId="0" xfId="122" applyBorder="1" applyAlignment="1">
      <alignment horizontal="center" wrapText="1"/>
    </xf>
    <xf numFmtId="49" fontId="37" fillId="0" borderId="66" xfId="122" applyNumberFormat="1" applyFont="1" applyBorder="1" applyAlignment="1">
      <alignment horizontal="center" vertical="center"/>
    </xf>
    <xf numFmtId="49" fontId="33" fillId="0" borderId="0" xfId="122" applyNumberFormat="1" applyBorder="1" applyAlignment="1">
      <alignment horizontal="center" vertical="center"/>
    </xf>
    <xf numFmtId="49" fontId="37" fillId="48" borderId="22" xfId="122" applyNumberFormat="1" applyFont="1" applyFill="1" applyBorder="1" applyAlignment="1">
      <alignment horizontal="left" vertical="center"/>
    </xf>
    <xf numFmtId="49" fontId="37" fillId="48" borderId="47" xfId="122" applyNumberFormat="1" applyFont="1" applyFill="1" applyBorder="1" applyAlignment="1">
      <alignment horizontal="left" vertical="center"/>
    </xf>
    <xf numFmtId="0" fontId="37" fillId="48" borderId="20" xfId="122" applyFont="1" applyFill="1" applyBorder="1" applyAlignment="1">
      <alignment horizontal="center"/>
    </xf>
    <xf numFmtId="0" fontId="37" fillId="48" borderId="5" xfId="122" applyFont="1" applyFill="1" applyBorder="1" applyAlignment="1">
      <alignment horizontal="center"/>
    </xf>
    <xf numFmtId="0" fontId="37" fillId="48" borderId="21" xfId="122" applyFont="1" applyFill="1" applyBorder="1" applyAlignment="1">
      <alignment horizontal="center"/>
    </xf>
    <xf numFmtId="49" fontId="37" fillId="0" borderId="0" xfId="122" applyNumberFormat="1" applyFont="1" applyBorder="1" applyAlignment="1">
      <alignment horizontal="center"/>
    </xf>
    <xf numFmtId="49" fontId="37" fillId="48" borderId="20" xfId="122" applyNumberFormat="1" applyFont="1" applyFill="1" applyBorder="1" applyAlignment="1">
      <alignment horizontal="center"/>
    </xf>
    <xf numFmtId="49" fontId="37" fillId="48" borderId="5" xfId="122" applyNumberFormat="1" applyFont="1" applyFill="1" applyBorder="1" applyAlignment="1">
      <alignment horizontal="center"/>
    </xf>
    <xf numFmtId="49" fontId="37" fillId="48" borderId="21" xfId="122" applyNumberFormat="1" applyFont="1" applyFill="1" applyBorder="1" applyAlignment="1">
      <alignment horizontal="center"/>
    </xf>
    <xf numFmtId="0" fontId="36" fillId="48" borderId="26" xfId="122" applyFont="1" applyFill="1" applyBorder="1" applyAlignment="1">
      <alignment horizontal="center"/>
    </xf>
    <xf numFmtId="0" fontId="36" fillId="48" borderId="18" xfId="122" applyFont="1" applyFill="1" applyBorder="1" applyAlignment="1">
      <alignment horizontal="center"/>
    </xf>
    <xf numFmtId="0" fontId="36" fillId="48" borderId="23" xfId="122" applyFont="1" applyFill="1" applyBorder="1" applyAlignment="1">
      <alignment horizontal="center"/>
    </xf>
    <xf numFmtId="0" fontId="36" fillId="48" borderId="25" xfId="122" applyFont="1" applyFill="1" applyBorder="1" applyAlignment="1">
      <alignment horizontal="center"/>
    </xf>
    <xf numFmtId="0" fontId="36" fillId="48" borderId="46" xfId="122" applyFont="1" applyFill="1" applyBorder="1" applyAlignment="1">
      <alignment horizontal="center"/>
    </xf>
    <xf numFmtId="0" fontId="36" fillId="48" borderId="20" xfId="122" applyFont="1" applyFill="1" applyBorder="1" applyAlignment="1">
      <alignment horizontal="center"/>
    </xf>
    <xf numFmtId="0" fontId="36" fillId="48" borderId="5" xfId="122" applyFont="1" applyFill="1" applyBorder="1" applyAlignment="1">
      <alignment horizontal="center"/>
    </xf>
    <xf numFmtId="0" fontId="36" fillId="48" borderId="21" xfId="122" applyFont="1" applyFill="1" applyBorder="1" applyAlignment="1">
      <alignment horizontal="center"/>
    </xf>
    <xf numFmtId="0" fontId="36" fillId="48" borderId="19" xfId="122" applyFont="1" applyFill="1" applyBorder="1" applyAlignment="1">
      <alignment horizontal="center" wrapText="1"/>
    </xf>
    <xf numFmtId="0" fontId="36" fillId="48" borderId="18" xfId="122" applyFont="1" applyFill="1" applyBorder="1" applyAlignment="1">
      <alignment horizontal="center" wrapText="1"/>
    </xf>
    <xf numFmtId="0" fontId="36" fillId="48" borderId="19" xfId="122" applyFont="1" applyFill="1" applyBorder="1" applyAlignment="1">
      <alignment horizontal="center"/>
    </xf>
    <xf numFmtId="0" fontId="36" fillId="48" borderId="26" xfId="122" applyFont="1" applyFill="1" applyBorder="1" applyAlignment="1">
      <alignment horizontal="center" wrapText="1"/>
    </xf>
    <xf numFmtId="0" fontId="36" fillId="48" borderId="22" xfId="122" applyFont="1" applyFill="1" applyBorder="1" applyAlignment="1">
      <alignment horizontal="center"/>
    </xf>
    <xf numFmtId="0" fontId="36" fillId="48" borderId="48" xfId="122" applyFont="1" applyFill="1" applyBorder="1" applyAlignment="1">
      <alignment horizontal="center"/>
    </xf>
    <xf numFmtId="0" fontId="36" fillId="48" borderId="47" xfId="122" applyFont="1" applyFill="1" applyBorder="1" applyAlignment="1">
      <alignment horizontal="center"/>
    </xf>
    <xf numFmtId="0" fontId="33" fillId="0" borderId="0" xfId="122" applyFont="1" applyFill="1" applyBorder="1" applyAlignment="1">
      <alignment horizontal="left" vertical="top" wrapText="1"/>
    </xf>
    <xf numFmtId="0" fontId="33" fillId="0" borderId="55" xfId="122" applyFont="1" applyFill="1" applyBorder="1" applyAlignment="1">
      <alignment horizontal="left" vertical="top" wrapText="1"/>
    </xf>
    <xf numFmtId="0" fontId="33" fillId="0" borderId="0" xfId="122" applyFont="1" applyFill="1" applyBorder="1" applyAlignment="1">
      <alignment horizontal="left" wrapText="1"/>
    </xf>
    <xf numFmtId="0" fontId="37" fillId="0" borderId="0" xfId="0" applyFont="1" applyBorder="1" applyAlignment="1">
      <alignment horizontal="center"/>
    </xf>
    <xf numFmtId="49" fontId="37"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36" fillId="48" borderId="9" xfId="0" applyFont="1" applyFill="1" applyBorder="1" applyAlignment="1">
      <alignment horizontal="center" vertical="center"/>
    </xf>
    <xf numFmtId="0" fontId="36"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37" fillId="0" borderId="0" xfId="0" applyFont="1" applyAlignment="1">
      <alignment horizontal="center" wrapText="1"/>
    </xf>
    <xf numFmtId="0" fontId="76" fillId="48" borderId="95" xfId="0" applyFont="1" applyFill="1" applyBorder="1" applyAlignment="1">
      <alignment horizontal="center" wrapText="1"/>
    </xf>
    <xf numFmtId="0" fontId="76" fillId="48" borderId="4" xfId="0" applyFont="1" applyFill="1" applyBorder="1" applyAlignment="1">
      <alignment horizontal="center" wrapText="1"/>
    </xf>
    <xf numFmtId="0" fontId="76" fillId="48" borderId="78" xfId="0" applyFont="1" applyFill="1" applyBorder="1" applyAlignment="1">
      <alignment horizontal="center" wrapText="1"/>
    </xf>
    <xf numFmtId="0" fontId="76" fillId="48" borderId="95" xfId="0" applyFont="1" applyFill="1" applyBorder="1" applyAlignment="1">
      <alignment horizontal="center"/>
    </xf>
    <xf numFmtId="0" fontId="76" fillId="48" borderId="4" xfId="0" applyFont="1" applyFill="1" applyBorder="1" applyAlignment="1">
      <alignment horizontal="center"/>
    </xf>
    <xf numFmtId="0" fontId="76" fillId="48" borderId="78" xfId="0" applyFont="1" applyFill="1" applyBorder="1" applyAlignment="1">
      <alignment horizontal="center"/>
    </xf>
    <xf numFmtId="0" fontId="36" fillId="48" borderId="4" xfId="0" applyFont="1" applyFill="1" applyBorder="1" applyAlignment="1">
      <alignment horizontal="center"/>
    </xf>
    <xf numFmtId="0" fontId="36" fillId="48" borderId="78" xfId="0" applyFont="1" applyFill="1" applyBorder="1" applyAlignment="1">
      <alignment horizontal="center"/>
    </xf>
    <xf numFmtId="0" fontId="36" fillId="48" borderId="9" xfId="122" applyFont="1" applyFill="1" applyBorder="1" applyAlignment="1">
      <alignment horizontal="center"/>
    </xf>
    <xf numFmtId="49" fontId="37" fillId="0" borderId="55" xfId="0" quotePrefix="1" applyNumberFormat="1" applyFont="1" applyBorder="1" applyAlignment="1">
      <alignment horizontal="center"/>
    </xf>
    <xf numFmtId="49" fontId="37" fillId="0" borderId="26" xfId="0" applyNumberFormat="1" applyFont="1" applyBorder="1" applyAlignment="1">
      <alignment horizontal="center"/>
    </xf>
    <xf numFmtId="49" fontId="37" fillId="0" borderId="66" xfId="0" applyNumberFormat="1" applyFont="1" applyBorder="1" applyAlignment="1">
      <alignment horizontal="center"/>
    </xf>
    <xf numFmtId="0" fontId="36" fillId="48" borderId="9" xfId="0" applyFont="1" applyFill="1" applyBorder="1" applyAlignment="1">
      <alignment horizontal="center"/>
    </xf>
    <xf numFmtId="0" fontId="55" fillId="48" borderId="43" xfId="122" applyFont="1" applyFill="1" applyBorder="1" applyAlignment="1">
      <alignment horizontal="center" vertical="center" wrapText="1"/>
    </xf>
    <xf numFmtId="0" fontId="55" fillId="48" borderId="44" xfId="122" applyFont="1" applyFill="1" applyBorder="1" applyAlignment="1">
      <alignment horizontal="center" vertical="center" wrapText="1"/>
    </xf>
    <xf numFmtId="0" fontId="55" fillId="48" borderId="45" xfId="122" applyFont="1" applyFill="1" applyBorder="1" applyAlignment="1">
      <alignment horizontal="center" vertical="center" wrapText="1"/>
    </xf>
    <xf numFmtId="0" fontId="36" fillId="48" borderId="56" xfId="122" applyFont="1" applyFill="1" applyBorder="1" applyAlignment="1">
      <alignment horizontal="center" vertical="center"/>
    </xf>
    <xf numFmtId="0" fontId="36" fillId="48" borderId="77" xfId="122" applyFont="1" applyFill="1" applyBorder="1" applyAlignment="1">
      <alignment horizontal="center" vertical="center"/>
    </xf>
    <xf numFmtId="0" fontId="36" fillId="48" borderId="28" xfId="122" applyFont="1" applyFill="1" applyBorder="1" applyAlignment="1">
      <alignment horizontal="center" vertical="center"/>
    </xf>
    <xf numFmtId="0" fontId="55" fillId="48" borderId="33" xfId="354" applyFont="1" applyFill="1" applyBorder="1" applyAlignment="1">
      <alignment horizontal="center" vertical="center" wrapText="1"/>
    </xf>
    <xf numFmtId="0" fontId="55" fillId="48" borderId="35" xfId="354" applyFont="1" applyFill="1" applyBorder="1" applyAlignment="1">
      <alignment horizontal="center" vertical="center" wrapText="1"/>
    </xf>
    <xf numFmtId="0" fontId="37" fillId="0" borderId="55" xfId="122" applyFont="1" applyFill="1" applyBorder="1" applyAlignment="1">
      <alignment horizontal="center"/>
    </xf>
    <xf numFmtId="0" fontId="37" fillId="0" borderId="26" xfId="122" applyFont="1" applyFill="1" applyBorder="1" applyAlignment="1">
      <alignment horizontal="center"/>
    </xf>
    <xf numFmtId="0" fontId="37" fillId="0" borderId="66" xfId="122" applyFont="1" applyFill="1" applyBorder="1" applyAlignment="1">
      <alignment horizontal="center"/>
    </xf>
    <xf numFmtId="49" fontId="37" fillId="0" borderId="55" xfId="122" applyNumberFormat="1" applyFont="1" applyFill="1" applyBorder="1" applyAlignment="1">
      <alignment horizontal="center"/>
    </xf>
    <xf numFmtId="49" fontId="37" fillId="0" borderId="26" xfId="122" applyNumberFormat="1" applyFont="1" applyFill="1" applyBorder="1" applyAlignment="1">
      <alignment horizontal="center"/>
    </xf>
    <xf numFmtId="49" fontId="37" fillId="0" borderId="66" xfId="122" applyNumberFormat="1" applyFont="1" applyFill="1" applyBorder="1" applyAlignment="1">
      <alignment horizontal="center"/>
    </xf>
    <xf numFmtId="0" fontId="55" fillId="48" borderId="31" xfId="122" applyFont="1" applyFill="1" applyBorder="1" applyAlignment="1">
      <alignment horizontal="center" vertical="center" wrapText="1"/>
    </xf>
    <xf numFmtId="0" fontId="55" fillId="48" borderId="32" xfId="122" applyFont="1" applyFill="1" applyBorder="1" applyAlignment="1">
      <alignment horizontal="center" vertical="center" wrapText="1"/>
    </xf>
    <xf numFmtId="0" fontId="55" fillId="48" borderId="60" xfId="122" applyFont="1" applyFill="1" applyBorder="1" applyAlignment="1">
      <alignment horizontal="center" vertical="center" wrapText="1"/>
    </xf>
    <xf numFmtId="0" fontId="55" fillId="48" borderId="27" xfId="122" applyFont="1" applyFill="1" applyBorder="1" applyAlignment="1">
      <alignment horizontal="center" vertical="center" wrapText="1"/>
    </xf>
    <xf numFmtId="0" fontId="55" fillId="48" borderId="67" xfId="122" applyFont="1" applyFill="1" applyBorder="1" applyAlignment="1">
      <alignment horizontal="center" vertical="center" wrapText="1"/>
    </xf>
    <xf numFmtId="0" fontId="55" fillId="48" borderId="108" xfId="122" applyFont="1" applyFill="1" applyBorder="1" applyAlignment="1">
      <alignment horizontal="center" vertical="center" wrapText="1"/>
    </xf>
    <xf numFmtId="0" fontId="55" fillId="48" borderId="52" xfId="122" applyFont="1" applyFill="1" applyBorder="1" applyAlignment="1">
      <alignment horizontal="center" vertical="center" wrapText="1"/>
    </xf>
    <xf numFmtId="0" fontId="55" fillId="48" borderId="30" xfId="122" applyFont="1" applyFill="1" applyBorder="1" applyAlignment="1">
      <alignment horizontal="center" vertical="center" wrapText="1"/>
    </xf>
    <xf numFmtId="0" fontId="55" fillId="48" borderId="39" xfId="122" applyFont="1" applyFill="1" applyBorder="1" applyAlignment="1">
      <alignment horizontal="center" vertical="center" wrapText="1"/>
    </xf>
    <xf numFmtId="0" fontId="55" fillId="48" borderId="33" xfId="122" applyFont="1" applyFill="1" applyBorder="1" applyAlignment="1">
      <alignment horizontal="center" vertical="center" wrapText="1"/>
    </xf>
    <xf numFmtId="0" fontId="55" fillId="48" borderId="34" xfId="122" applyFont="1" applyFill="1" applyBorder="1" applyAlignment="1">
      <alignment horizontal="center" vertical="center" wrapText="1"/>
    </xf>
    <xf numFmtId="0" fontId="55" fillId="48" borderId="35" xfId="122" applyFont="1" applyFill="1" applyBorder="1" applyAlignment="1">
      <alignment horizontal="center" vertical="center" wrapText="1"/>
    </xf>
    <xf numFmtId="0" fontId="36" fillId="48" borderId="31" xfId="122" applyFont="1" applyFill="1" applyBorder="1" applyAlignment="1">
      <alignment horizontal="center" vertical="center" wrapText="1"/>
    </xf>
    <xf numFmtId="0" fontId="36" fillId="48" borderId="30" xfId="122" applyFont="1" applyFill="1" applyBorder="1" applyAlignment="1">
      <alignment horizontal="center" vertical="center" wrapText="1"/>
    </xf>
    <xf numFmtId="0" fontId="36" fillId="48" borderId="29" xfId="122" applyFont="1" applyFill="1" applyBorder="1" applyAlignment="1">
      <alignment horizontal="center" vertical="center" wrapText="1"/>
    </xf>
    <xf numFmtId="0" fontId="55" fillId="48" borderId="29" xfId="122" applyFont="1" applyFill="1" applyBorder="1" applyAlignment="1">
      <alignment horizontal="center" vertical="center" wrapText="1"/>
    </xf>
    <xf numFmtId="0" fontId="55" fillId="48" borderId="41" xfId="122" applyFont="1" applyFill="1" applyBorder="1" applyAlignment="1">
      <alignment horizontal="center" vertical="center" wrapText="1"/>
    </xf>
    <xf numFmtId="0" fontId="55" fillId="48" borderId="42" xfId="122" applyFont="1" applyFill="1" applyBorder="1" applyAlignment="1">
      <alignment horizontal="center" vertical="center" wrapText="1"/>
    </xf>
    <xf numFmtId="0" fontId="55" fillId="48" borderId="26" xfId="122" applyFont="1" applyFill="1" applyBorder="1" applyAlignment="1">
      <alignment horizontal="center" vertical="center" wrapText="1"/>
    </xf>
    <xf numFmtId="0" fontId="55" fillId="48" borderId="40" xfId="122" applyFont="1" applyFill="1" applyBorder="1" applyAlignment="1">
      <alignment horizontal="center" vertical="center" wrapText="1"/>
    </xf>
    <xf numFmtId="0" fontId="55" fillId="48" borderId="54" xfId="122" applyFont="1" applyFill="1" applyBorder="1" applyAlignment="1">
      <alignment horizontal="center" vertical="center" wrapText="1"/>
    </xf>
    <xf numFmtId="0" fontId="55" fillId="48" borderId="53" xfId="122" applyFont="1" applyFill="1" applyBorder="1" applyAlignment="1">
      <alignment horizontal="center" vertical="center" wrapText="1"/>
    </xf>
    <xf numFmtId="0" fontId="55" fillId="48" borderId="61" xfId="122" applyFont="1" applyFill="1" applyBorder="1" applyAlignment="1">
      <alignment horizontal="center" vertical="center" wrapText="1"/>
    </xf>
    <xf numFmtId="0" fontId="55" fillId="48" borderId="95" xfId="122" applyFont="1" applyFill="1" applyBorder="1" applyAlignment="1">
      <alignment horizontal="center" vertical="center" wrapText="1"/>
    </xf>
    <xf numFmtId="0" fontId="55" fillId="48" borderId="4" xfId="122" applyFont="1" applyFill="1" applyBorder="1" applyAlignment="1">
      <alignment horizontal="center" vertical="center" wrapText="1"/>
    </xf>
    <xf numFmtId="0" fontId="33" fillId="0" borderId="40" xfId="0" applyFont="1" applyBorder="1" applyAlignment="1">
      <alignment horizontal="center" vertical="center" wrapText="1"/>
    </xf>
    <xf numFmtId="0" fontId="36" fillId="48" borderId="54" xfId="122" applyFont="1" applyFill="1" applyBorder="1" applyAlignment="1">
      <alignment horizontal="center" vertical="center" wrapText="1"/>
    </xf>
    <xf numFmtId="0" fontId="36"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36" fillId="0" borderId="0" xfId="0" applyFont="1" applyAlignment="1">
      <alignment wrapText="1"/>
    </xf>
    <xf numFmtId="0" fontId="33" fillId="0" borderId="0" xfId="2806" applyFont="1" applyFill="1" applyBorder="1" applyAlignment="1">
      <alignment wrapText="1"/>
    </xf>
    <xf numFmtId="0" fontId="33" fillId="0" borderId="0" xfId="0" applyFont="1" applyFill="1" applyAlignment="1">
      <alignment wrapText="1"/>
    </xf>
    <xf numFmtId="0" fontId="78" fillId="0" borderId="0" xfId="122" applyFont="1" applyAlignment="1">
      <alignment horizontal="left" wrapText="1"/>
    </xf>
    <xf numFmtId="0" fontId="37" fillId="0" borderId="67" xfId="122" applyFont="1" applyBorder="1" applyAlignment="1">
      <alignment horizontal="center" wrapText="1"/>
    </xf>
    <xf numFmtId="0" fontId="37" fillId="0" borderId="42" xfId="122" applyFont="1" applyBorder="1" applyAlignment="1">
      <alignment horizontal="center"/>
    </xf>
    <xf numFmtId="0" fontId="37" fillId="0" borderId="43" xfId="122" applyFont="1" applyBorder="1" applyAlignment="1">
      <alignment horizontal="center"/>
    </xf>
    <xf numFmtId="49" fontId="37" fillId="0" borderId="55" xfId="122" applyNumberFormat="1" applyFont="1" applyBorder="1" applyAlignment="1">
      <alignment horizontal="center" wrapText="1"/>
    </xf>
    <xf numFmtId="49" fontId="37" fillId="0" borderId="26" xfId="122" applyNumberFormat="1" applyFont="1" applyBorder="1" applyAlignment="1">
      <alignment horizontal="center"/>
    </xf>
    <xf numFmtId="49" fontId="37" fillId="0" borderId="66" xfId="122" applyNumberFormat="1" applyFont="1" applyBorder="1" applyAlignment="1">
      <alignment horizontal="center"/>
    </xf>
    <xf numFmtId="0" fontId="78" fillId="0" borderId="0" xfId="122" applyFont="1" applyAlignment="1">
      <alignment horizontal="left" vertical="center" wrapText="1"/>
    </xf>
    <xf numFmtId="0" fontId="33" fillId="0" borderId="0" xfId="122" applyFont="1" applyAlignment="1">
      <alignment horizontal="left" vertical="center" wrapText="1"/>
    </xf>
    <xf numFmtId="0" fontId="33" fillId="0" borderId="0" xfId="2806" applyFont="1" applyFill="1" applyBorder="1" applyAlignment="1">
      <alignment vertical="center" wrapText="1"/>
    </xf>
    <xf numFmtId="0" fontId="33" fillId="0" borderId="0" xfId="0" applyFont="1" applyFill="1" applyAlignment="1">
      <alignment vertical="center" wrapText="1"/>
    </xf>
    <xf numFmtId="0" fontId="78" fillId="0" borderId="0" xfId="2806" applyFont="1" applyFill="1" applyBorder="1" applyAlignment="1">
      <alignment horizontal="left" vertical="center" wrapText="1"/>
    </xf>
    <xf numFmtId="0" fontId="33" fillId="0" borderId="0" xfId="2806" applyFont="1" applyFill="1" applyBorder="1" applyAlignment="1">
      <alignment horizontal="left" vertical="center" wrapText="1"/>
    </xf>
    <xf numFmtId="0" fontId="78" fillId="0" borderId="0" xfId="2806" applyFont="1" applyFill="1" applyBorder="1" applyAlignment="1">
      <alignment horizontal="left" wrapText="1"/>
    </xf>
    <xf numFmtId="0" fontId="33" fillId="0" borderId="0" xfId="2806" applyFont="1" applyFill="1" applyBorder="1" applyAlignment="1">
      <alignment horizontal="left" wrapText="1"/>
    </xf>
    <xf numFmtId="0" fontId="37" fillId="0" borderId="26" xfId="122" applyFont="1" applyBorder="1" applyAlignment="1">
      <alignment horizontal="center"/>
    </xf>
    <xf numFmtId="0" fontId="37" fillId="0" borderId="66" xfId="122" applyFont="1" applyBorder="1" applyAlignment="1">
      <alignment horizontal="center"/>
    </xf>
    <xf numFmtId="49" fontId="37" fillId="0" borderId="64" xfId="122" applyNumberFormat="1" applyFont="1" applyBorder="1" applyAlignment="1">
      <alignment horizontal="center"/>
    </xf>
    <xf numFmtId="49" fontId="0" fillId="0" borderId="57" xfId="0" applyNumberFormat="1" applyBorder="1" applyAlignment="1">
      <alignment horizontal="center"/>
    </xf>
    <xf numFmtId="49" fontId="37" fillId="0" borderId="52" xfId="122" applyNumberFormat="1" applyFont="1" applyBorder="1" applyAlignment="1">
      <alignment horizontal="center" wrapText="1"/>
    </xf>
    <xf numFmtId="49" fontId="37" fillId="0" borderId="40" xfId="122" applyNumberFormat="1" applyFont="1" applyBorder="1" applyAlignment="1">
      <alignment horizontal="center"/>
    </xf>
    <xf numFmtId="49" fontId="37" fillId="0" borderId="45" xfId="122" applyNumberFormat="1" applyFont="1" applyBorder="1" applyAlignment="1">
      <alignment horizontal="center"/>
    </xf>
    <xf numFmtId="0" fontId="37" fillId="0" borderId="0" xfId="0" applyFont="1" applyBorder="1" applyAlignment="1">
      <alignment horizontal="center" vertical="center"/>
    </xf>
    <xf numFmtId="0" fontId="0" fillId="0" borderId="0" xfId="0" applyBorder="1" applyAlignment="1">
      <alignment horizontal="center" vertical="center"/>
    </xf>
    <xf numFmtId="0" fontId="36" fillId="0" borderId="0" xfId="0" applyFont="1" applyAlignment="1">
      <alignment horizontal="left" vertical="center" wrapText="1"/>
    </xf>
    <xf numFmtId="0" fontId="33" fillId="0" borderId="0" xfId="0" applyFont="1" applyAlignment="1">
      <alignment horizontal="left"/>
    </xf>
    <xf numFmtId="0" fontId="33" fillId="0" borderId="0" xfId="168" applyFont="1" applyAlignment="1">
      <alignment horizontal="left" vertical="center" wrapText="1"/>
    </xf>
    <xf numFmtId="0" fontId="37" fillId="48" borderId="9" xfId="0" applyFont="1" applyFill="1" applyBorder="1" applyAlignment="1">
      <alignment horizontal="center" vertical="center" wrapText="1"/>
    </xf>
    <xf numFmtId="0" fontId="33" fillId="0" borderId="0" xfId="0" applyFont="1" applyAlignment="1"/>
    <xf numFmtId="0" fontId="0" fillId="0" borderId="0" xfId="0" applyAlignment="1"/>
    <xf numFmtId="0" fontId="33" fillId="0" borderId="0" xfId="122" applyFont="1" applyFill="1" applyAlignment="1">
      <alignment wrapText="1"/>
    </xf>
    <xf numFmtId="0" fontId="0" fillId="0" borderId="0" xfId="0" applyFill="1" applyAlignment="1">
      <alignment wrapText="1"/>
    </xf>
    <xf numFmtId="0" fontId="0" fillId="0" borderId="0" xfId="0" applyAlignment="1">
      <alignment wrapText="1"/>
    </xf>
    <xf numFmtId="0" fontId="33" fillId="0" borderId="0" xfId="122" applyFont="1" applyFill="1" applyAlignment="1"/>
    <xf numFmtId="0" fontId="33" fillId="0" borderId="0" xfId="0" applyFont="1" applyAlignment="1">
      <alignment horizontal="left" vertical="center" wrapText="1"/>
    </xf>
    <xf numFmtId="0" fontId="33" fillId="0" borderId="0" xfId="917" applyFont="1" applyFill="1" applyBorder="1" applyAlignment="1">
      <alignment vertical="center" wrapText="1"/>
    </xf>
    <xf numFmtId="0" fontId="37" fillId="0" borderId="66" xfId="0" applyFont="1" applyBorder="1" applyAlignment="1">
      <alignment horizontal="center"/>
    </xf>
    <xf numFmtId="0" fontId="36" fillId="48" borderId="96" xfId="46740" applyFont="1" applyFill="1" applyBorder="1" applyAlignment="1">
      <alignment horizontal="center" vertical="center" wrapText="1"/>
    </xf>
    <xf numFmtId="0" fontId="36" fillId="48" borderId="49" xfId="46740" applyFont="1" applyFill="1" applyBorder="1" applyAlignment="1">
      <alignment horizontal="center" vertical="center" wrapText="1"/>
    </xf>
    <xf numFmtId="0" fontId="36" fillId="48" borderId="54" xfId="46740" applyFont="1" applyFill="1" applyBorder="1" applyAlignment="1">
      <alignment horizontal="center" vertical="center" wrapText="1"/>
    </xf>
    <xf numFmtId="0" fontId="36" fillId="48" borderId="53" xfId="46740" applyFont="1" applyFill="1" applyBorder="1" applyAlignment="1">
      <alignment horizontal="center" vertical="center" wrapText="1"/>
    </xf>
    <xf numFmtId="0" fontId="36" fillId="48" borderId="61" xfId="46740" applyFont="1" applyFill="1" applyBorder="1" applyAlignment="1">
      <alignment horizontal="center" vertical="center" wrapText="1"/>
    </xf>
    <xf numFmtId="0" fontId="33" fillId="0" borderId="61" xfId="46740" applyBorder="1" applyAlignment="1"/>
    <xf numFmtId="0" fontId="33" fillId="0" borderId="25" xfId="46740" applyBorder="1" applyAlignment="1"/>
    <xf numFmtId="0" fontId="33" fillId="0" borderId="59" xfId="46740" applyBorder="1" applyAlignment="1"/>
    <xf numFmtId="0" fontId="36" fillId="48" borderId="56" xfId="46740" applyFont="1" applyFill="1" applyBorder="1" applyAlignment="1">
      <alignment horizontal="center" vertical="center" wrapText="1"/>
    </xf>
    <xf numFmtId="0" fontId="36" fillId="48" borderId="25" xfId="46740" applyFont="1" applyFill="1" applyBorder="1" applyAlignment="1">
      <alignment horizontal="center" vertical="center" wrapText="1"/>
    </xf>
    <xf numFmtId="0" fontId="36" fillId="48" borderId="59" xfId="46740" applyFont="1" applyFill="1" applyBorder="1" applyAlignment="1">
      <alignment horizontal="center" vertical="center" wrapText="1"/>
    </xf>
    <xf numFmtId="49" fontId="37" fillId="0" borderId="0" xfId="0" quotePrefix="1" applyNumberFormat="1" applyFont="1" applyBorder="1" applyAlignment="1">
      <alignment horizontal="center"/>
    </xf>
    <xf numFmtId="0" fontId="33" fillId="0" borderId="0" xfId="0" applyFont="1" applyFill="1" applyBorder="1" applyAlignment="1">
      <alignment horizontal="left" vertical="top" wrapText="1"/>
    </xf>
    <xf numFmtId="0" fontId="159" fillId="110" borderId="95" xfId="0" applyFont="1" applyFill="1" applyBorder="1" applyAlignment="1">
      <alignment horizontal="center" vertical="center" wrapText="1"/>
    </xf>
    <xf numFmtId="0" fontId="159" fillId="110" borderId="78" xfId="0" applyFont="1" applyFill="1" applyBorder="1" applyAlignment="1">
      <alignment horizontal="center" vertical="center" wrapText="1"/>
    </xf>
    <xf numFmtId="0" fontId="158" fillId="0" borderId="0" xfId="845" applyFont="1" applyFill="1" applyBorder="1" applyAlignment="1">
      <alignment horizontal="center" vertical="center" wrapText="1"/>
    </xf>
    <xf numFmtId="0" fontId="162" fillId="0" borderId="53" xfId="0" applyFont="1" applyBorder="1" applyAlignment="1">
      <alignment wrapText="1"/>
    </xf>
    <xf numFmtId="0" fontId="74" fillId="49" borderId="0" xfId="31695" applyFont="1" applyFill="1" applyAlignment="1">
      <alignment wrapText="1"/>
    </xf>
    <xf numFmtId="0" fontId="74" fillId="49" borderId="0" xfId="31695" applyFont="1" applyFill="1" applyAlignment="1"/>
    <xf numFmtId="0" fontId="74" fillId="0" borderId="0" xfId="31695" applyFont="1" applyAlignment="1">
      <alignment wrapText="1"/>
    </xf>
    <xf numFmtId="0" fontId="144" fillId="85" borderId="0" xfId="31695" applyFont="1" applyFill="1" applyBorder="1" applyAlignment="1">
      <alignment horizontal="center" vertical="center" wrapText="1"/>
    </xf>
    <xf numFmtId="0" fontId="141" fillId="111" borderId="19" xfId="31695" applyFont="1" applyFill="1" applyBorder="1" applyAlignment="1">
      <alignment horizontal="center" vertical="center"/>
    </xf>
    <xf numFmtId="0" fontId="141" fillId="111" borderId="18" xfId="31695" applyFont="1" applyFill="1" applyBorder="1" applyAlignment="1">
      <alignment horizontal="center" vertical="center"/>
    </xf>
    <xf numFmtId="0" fontId="141" fillId="111" borderId="19" xfId="31695" applyFont="1" applyFill="1" applyBorder="1" applyAlignment="1">
      <alignment horizontal="center" vertical="center" wrapText="1"/>
    </xf>
    <xf numFmtId="0" fontId="141" fillId="111" borderId="18" xfId="31695" applyFont="1" applyFill="1" applyBorder="1" applyAlignment="1">
      <alignment horizontal="center" vertical="center" wrapText="1"/>
    </xf>
    <xf numFmtId="0" fontId="141" fillId="112" borderId="5" xfId="31695" applyFont="1" applyFill="1" applyBorder="1" applyAlignment="1">
      <alignment horizontal="center" vertical="center"/>
    </xf>
    <xf numFmtId="0" fontId="141" fillId="112" borderId="21" xfId="31695" applyFont="1" applyFill="1" applyBorder="1" applyAlignment="1">
      <alignment horizontal="center" vertical="center"/>
    </xf>
    <xf numFmtId="0" fontId="45" fillId="0" borderId="0" xfId="0" applyFont="1" applyAlignment="1">
      <alignment horizontal="center" vertical="center" wrapText="1"/>
    </xf>
    <xf numFmtId="17" fontId="42" fillId="85" borderId="25" xfId="31695" applyNumberFormat="1" applyFont="1" applyFill="1" applyBorder="1" applyAlignment="1">
      <alignment horizontal="center" vertical="center"/>
    </xf>
    <xf numFmtId="0" fontId="42" fillId="85" borderId="25" xfId="31695" applyFont="1" applyFill="1" applyBorder="1" applyAlignment="1">
      <alignment horizontal="center" vertical="center"/>
    </xf>
  </cellXfs>
  <cellStyles count="47509">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2</xdr:col>
      <xdr:colOff>0</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7.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1"/>
  <sheetViews>
    <sheetView topLeftCell="A4" zoomScale="85" zoomScaleNormal="85" workbookViewId="0">
      <selection activeCell="G40" sqref="G40"/>
    </sheetView>
  </sheetViews>
  <sheetFormatPr defaultRowHeight="12.75"/>
  <cols>
    <col min="1" max="1" width="42.5703125" customWidth="1"/>
    <col min="2" max="2" width="13.5703125" customWidth="1"/>
    <col min="3" max="4" width="14.5703125" bestFit="1" customWidth="1"/>
    <col min="5" max="5" width="12.42578125" customWidth="1"/>
    <col min="6" max="7" width="13.42578125" bestFit="1" customWidth="1"/>
    <col min="8" max="8" width="12.42578125" customWidth="1"/>
    <col min="9" max="10" width="13.28515625" bestFit="1" customWidth="1"/>
    <col min="11" max="13" width="8.28515625" customWidth="1"/>
  </cols>
  <sheetData>
    <row r="1" spans="1:13" ht="15.75">
      <c r="A1" s="837" t="s">
        <v>0</v>
      </c>
      <c r="B1" s="837"/>
      <c r="C1" s="837"/>
      <c r="D1" s="837"/>
      <c r="E1" s="837"/>
      <c r="F1" s="837"/>
      <c r="G1" s="837"/>
      <c r="H1" s="837"/>
      <c r="I1" s="837"/>
      <c r="J1" s="837"/>
      <c r="K1" s="837"/>
      <c r="L1" s="837"/>
      <c r="M1" s="837"/>
    </row>
    <row r="2" spans="1:13" ht="15.75">
      <c r="A2" s="837" t="s">
        <v>1</v>
      </c>
      <c r="B2" s="841"/>
      <c r="C2" s="841"/>
      <c r="D2" s="841"/>
      <c r="E2" s="841"/>
      <c r="F2" s="841"/>
      <c r="G2" s="841"/>
      <c r="H2" s="841"/>
      <c r="I2" s="841"/>
      <c r="J2" s="841"/>
      <c r="K2" s="841"/>
      <c r="L2" s="841"/>
      <c r="M2" s="841"/>
    </row>
    <row r="3" spans="1:13" ht="15.75">
      <c r="A3" s="842" t="s">
        <v>571</v>
      </c>
      <c r="B3" s="843"/>
      <c r="C3" s="843"/>
      <c r="D3" s="843"/>
      <c r="E3" s="843"/>
      <c r="F3" s="843"/>
      <c r="G3" s="843"/>
      <c r="H3" s="843"/>
      <c r="I3" s="843"/>
      <c r="J3" s="843"/>
      <c r="K3" s="843"/>
      <c r="L3" s="843"/>
      <c r="M3" s="843"/>
    </row>
    <row r="4" spans="1:13" s="38" customFormat="1" ht="15.75">
      <c r="A4" s="561"/>
      <c r="B4" s="562"/>
      <c r="C4" s="562"/>
      <c r="D4" s="562"/>
      <c r="E4" s="562"/>
      <c r="F4" s="562"/>
      <c r="G4" s="562"/>
      <c r="H4" s="562"/>
      <c r="I4" s="562"/>
      <c r="J4" s="562"/>
      <c r="K4" s="562"/>
      <c r="L4" s="562"/>
      <c r="M4" s="562"/>
    </row>
    <row r="5" spans="1:13" ht="14.25">
      <c r="A5" s="160"/>
      <c r="B5" s="839" t="s">
        <v>2</v>
      </c>
      <c r="C5" s="840"/>
      <c r="D5" s="840"/>
      <c r="E5" s="839" t="s">
        <v>3</v>
      </c>
      <c r="F5" s="840"/>
      <c r="G5" s="840"/>
      <c r="H5" s="839" t="s">
        <v>4</v>
      </c>
      <c r="I5" s="840"/>
      <c r="J5" s="840"/>
      <c r="K5" s="840" t="s">
        <v>5</v>
      </c>
      <c r="L5" s="840"/>
      <c r="M5" s="840"/>
    </row>
    <row r="6" spans="1:13">
      <c r="A6" s="160" t="s">
        <v>6</v>
      </c>
      <c r="B6" s="560" t="s">
        <v>7</v>
      </c>
      <c r="C6" s="560" t="s">
        <v>8</v>
      </c>
      <c r="D6" s="560" t="s">
        <v>9</v>
      </c>
      <c r="E6" s="560" t="s">
        <v>7</v>
      </c>
      <c r="F6" s="560" t="s">
        <v>8</v>
      </c>
      <c r="G6" s="560" t="s">
        <v>9</v>
      </c>
      <c r="H6" s="560" t="s">
        <v>7</v>
      </c>
      <c r="I6" s="560" t="s">
        <v>8</v>
      </c>
      <c r="J6" s="560" t="s">
        <v>9</v>
      </c>
      <c r="K6" s="560" t="s">
        <v>7</v>
      </c>
      <c r="L6" s="560" t="s">
        <v>8</v>
      </c>
      <c r="M6" s="560" t="s">
        <v>9</v>
      </c>
    </row>
    <row r="7" spans="1:13">
      <c r="A7" s="160" t="s">
        <v>10</v>
      </c>
      <c r="B7" s="161"/>
      <c r="C7" s="161"/>
      <c r="D7" s="161"/>
      <c r="E7" s="161"/>
      <c r="F7" s="161"/>
      <c r="G7" s="161"/>
      <c r="H7" s="161"/>
      <c r="I7" s="161"/>
      <c r="J7" s="161"/>
      <c r="K7" s="161"/>
      <c r="L7" s="161"/>
      <c r="M7" s="161"/>
    </row>
    <row r="8" spans="1:13">
      <c r="A8" s="162" t="s">
        <v>11</v>
      </c>
      <c r="B8" s="159" t="s">
        <v>12</v>
      </c>
      <c r="C8" s="158">
        <v>17459339</v>
      </c>
      <c r="D8" s="158">
        <f>SUM(B8:C8)</f>
        <v>17459339</v>
      </c>
      <c r="E8" s="159" t="s">
        <v>12</v>
      </c>
      <c r="F8" s="158">
        <v>333030.27</v>
      </c>
      <c r="G8" s="158">
        <f>SUM(E8:F8)</f>
        <v>333030.27</v>
      </c>
      <c r="H8" s="159" t="s">
        <v>12</v>
      </c>
      <c r="I8" s="158">
        <v>2297374.37</v>
      </c>
      <c r="J8" s="158">
        <f>SUM(H8:I8)</f>
        <v>2297374.37</v>
      </c>
      <c r="K8" s="159" t="s">
        <v>12</v>
      </c>
      <c r="L8" s="307">
        <f>IF(C8=0, 0, I8/C8)</f>
        <v>0.13158426959920991</v>
      </c>
      <c r="M8" s="308">
        <f>IF(D8=0, 0, J8/D8)</f>
        <v>0.13158426959920991</v>
      </c>
    </row>
    <row r="9" spans="1:13">
      <c r="A9" s="162" t="s">
        <v>13</v>
      </c>
      <c r="B9" s="159" t="s">
        <v>12</v>
      </c>
      <c r="C9" s="158">
        <v>20641275</v>
      </c>
      <c r="D9" s="158">
        <f t="shared" ref="D9:D17" si="0">SUM(B9:C9)</f>
        <v>20641275</v>
      </c>
      <c r="E9" s="159" t="s">
        <v>12</v>
      </c>
      <c r="F9" s="158">
        <v>1202154.5299999998</v>
      </c>
      <c r="G9" s="158">
        <f t="shared" ref="G9:G17" si="1">SUM(E9:F9)</f>
        <v>1202154.5299999998</v>
      </c>
      <c r="H9" s="159" t="s">
        <v>12</v>
      </c>
      <c r="I9" s="158">
        <v>11578553.579999994</v>
      </c>
      <c r="J9" s="158">
        <f>SUM(H9:I9)</f>
        <v>11578553.579999994</v>
      </c>
      <c r="K9" s="159" t="s">
        <v>12</v>
      </c>
      <c r="L9" s="307">
        <f t="shared" ref="L9:M17" si="2">IF(C9=0, 0, I9/C9)</f>
        <v>0.56094178193934219</v>
      </c>
      <c r="M9" s="308">
        <f t="shared" si="2"/>
        <v>0.56094178193934219</v>
      </c>
    </row>
    <row r="10" spans="1:13">
      <c r="A10" s="162" t="s">
        <v>14</v>
      </c>
      <c r="B10" s="159" t="s">
        <v>12</v>
      </c>
      <c r="C10" s="158">
        <v>33021730</v>
      </c>
      <c r="D10" s="158">
        <f t="shared" si="0"/>
        <v>33021730</v>
      </c>
      <c r="E10" s="159" t="s">
        <v>12</v>
      </c>
      <c r="F10" s="158">
        <v>2751293.3800000004</v>
      </c>
      <c r="G10" s="158">
        <f t="shared" si="1"/>
        <v>2751293.3800000004</v>
      </c>
      <c r="H10" s="159" t="s">
        <v>12</v>
      </c>
      <c r="I10" s="158">
        <v>25789807.489999995</v>
      </c>
      <c r="J10" s="158">
        <f t="shared" ref="J10:J17" si="3">SUM(H10:I10)</f>
        <v>25789807.489999995</v>
      </c>
      <c r="K10" s="159" t="s">
        <v>12</v>
      </c>
      <c r="L10" s="307">
        <f t="shared" si="2"/>
        <v>0.78099504447525903</v>
      </c>
      <c r="M10" s="308">
        <f t="shared" si="2"/>
        <v>0.78099504447525903</v>
      </c>
    </row>
    <row r="11" spans="1:13">
      <c r="A11" s="163" t="s">
        <v>15</v>
      </c>
      <c r="B11" s="159" t="s">
        <v>12</v>
      </c>
      <c r="C11" s="158">
        <v>23958138</v>
      </c>
      <c r="D11" s="158">
        <f t="shared" si="0"/>
        <v>23958138</v>
      </c>
      <c r="E11" s="159" t="s">
        <v>12</v>
      </c>
      <c r="F11" s="158">
        <v>1389981.6300000001</v>
      </c>
      <c r="G11" s="158">
        <f t="shared" si="1"/>
        <v>1389981.6300000001</v>
      </c>
      <c r="H11" s="159" t="s">
        <v>12</v>
      </c>
      <c r="I11" s="158">
        <v>14490511.000000002</v>
      </c>
      <c r="J11" s="158">
        <f t="shared" si="3"/>
        <v>14490511.000000002</v>
      </c>
      <c r="K11" s="159" t="s">
        <v>12</v>
      </c>
      <c r="L11" s="307">
        <f t="shared" si="2"/>
        <v>0.6048262598704458</v>
      </c>
      <c r="M11" s="308">
        <f t="shared" si="2"/>
        <v>0.6048262598704458</v>
      </c>
    </row>
    <row r="12" spans="1:13">
      <c r="A12" s="162" t="s">
        <v>16</v>
      </c>
      <c r="B12" s="159" t="s">
        <v>12</v>
      </c>
      <c r="C12" s="158">
        <v>1976488</v>
      </c>
      <c r="D12" s="158">
        <f t="shared" si="0"/>
        <v>1976488</v>
      </c>
      <c r="E12" s="159" t="s">
        <v>12</v>
      </c>
      <c r="F12" s="158">
        <v>133513.79999999996</v>
      </c>
      <c r="G12" s="158">
        <f t="shared" si="1"/>
        <v>133513.79999999996</v>
      </c>
      <c r="H12" s="159" t="s">
        <v>12</v>
      </c>
      <c r="I12" s="158">
        <v>1420489.0400000003</v>
      </c>
      <c r="J12" s="158">
        <f t="shared" si="3"/>
        <v>1420489.0400000003</v>
      </c>
      <c r="K12" s="159" t="s">
        <v>12</v>
      </c>
      <c r="L12" s="307">
        <f t="shared" si="2"/>
        <v>0.71869348055743332</v>
      </c>
      <c r="M12" s="308">
        <f t="shared" si="2"/>
        <v>0.71869348055743332</v>
      </c>
    </row>
    <row r="13" spans="1:13">
      <c r="A13" s="162" t="s">
        <v>17</v>
      </c>
      <c r="B13" s="159" t="s">
        <v>12</v>
      </c>
      <c r="C13" s="158">
        <v>0</v>
      </c>
      <c r="D13" s="158">
        <f t="shared" si="0"/>
        <v>0</v>
      </c>
      <c r="E13" s="159" t="s">
        <v>12</v>
      </c>
      <c r="F13" s="158">
        <v>0</v>
      </c>
      <c r="G13" s="158">
        <f t="shared" si="1"/>
        <v>0</v>
      </c>
      <c r="H13" s="159" t="s">
        <v>12</v>
      </c>
      <c r="I13" s="158">
        <v>0</v>
      </c>
      <c r="J13" s="158">
        <f t="shared" si="3"/>
        <v>0</v>
      </c>
      <c r="K13" s="159" t="s">
        <v>12</v>
      </c>
      <c r="L13" s="307">
        <f t="shared" si="2"/>
        <v>0</v>
      </c>
      <c r="M13" s="308">
        <f t="shared" si="2"/>
        <v>0</v>
      </c>
    </row>
    <row r="14" spans="1:13">
      <c r="A14" s="162" t="s">
        <v>18</v>
      </c>
      <c r="B14" s="159" t="s">
        <v>12</v>
      </c>
      <c r="C14" s="158">
        <v>0</v>
      </c>
      <c r="D14" s="158">
        <f t="shared" si="0"/>
        <v>0</v>
      </c>
      <c r="E14" s="159" t="s">
        <v>12</v>
      </c>
      <c r="F14" s="158">
        <v>0</v>
      </c>
      <c r="G14" s="158">
        <f t="shared" si="1"/>
        <v>0</v>
      </c>
      <c r="H14" s="159" t="s">
        <v>12</v>
      </c>
      <c r="I14" s="158">
        <v>0</v>
      </c>
      <c r="J14" s="158">
        <f t="shared" si="3"/>
        <v>0</v>
      </c>
      <c r="K14" s="159" t="s">
        <v>12</v>
      </c>
      <c r="L14" s="307">
        <f t="shared" si="2"/>
        <v>0</v>
      </c>
      <c r="M14" s="308">
        <f t="shared" si="2"/>
        <v>0</v>
      </c>
    </row>
    <row r="15" spans="1:13">
      <c r="A15" s="162" t="s">
        <v>19</v>
      </c>
      <c r="B15" s="159" t="s">
        <v>12</v>
      </c>
      <c r="C15" s="158">
        <v>18886236</v>
      </c>
      <c r="D15" s="158">
        <f t="shared" si="0"/>
        <v>18886236</v>
      </c>
      <c r="E15" s="159" t="s">
        <v>12</v>
      </c>
      <c r="F15" s="158">
        <v>1170765.4099999974</v>
      </c>
      <c r="G15" s="158">
        <f t="shared" si="1"/>
        <v>1170765.4099999974</v>
      </c>
      <c r="H15" s="159" t="s">
        <v>12</v>
      </c>
      <c r="I15" s="158">
        <v>18886236</v>
      </c>
      <c r="J15" s="158">
        <f t="shared" si="3"/>
        <v>18886236</v>
      </c>
      <c r="K15" s="159" t="s">
        <v>12</v>
      </c>
      <c r="L15" s="307">
        <f t="shared" si="2"/>
        <v>1</v>
      </c>
      <c r="M15" s="308">
        <f t="shared" si="2"/>
        <v>1</v>
      </c>
    </row>
    <row r="16" spans="1:13">
      <c r="A16" s="162" t="s">
        <v>20</v>
      </c>
      <c r="B16" s="159" t="s">
        <v>12</v>
      </c>
      <c r="C16" s="158">
        <v>3873993</v>
      </c>
      <c r="D16" s="158">
        <f t="shared" si="0"/>
        <v>3873993</v>
      </c>
      <c r="E16" s="159" t="s">
        <v>12</v>
      </c>
      <c r="F16" s="158">
        <v>125055</v>
      </c>
      <c r="G16" s="158">
        <f t="shared" si="1"/>
        <v>125055</v>
      </c>
      <c r="H16" s="159" t="s">
        <v>12</v>
      </c>
      <c r="I16" s="158">
        <v>1526518.47</v>
      </c>
      <c r="J16" s="158">
        <f t="shared" si="3"/>
        <v>1526518.47</v>
      </c>
      <c r="K16" s="159" t="s">
        <v>12</v>
      </c>
      <c r="L16" s="307">
        <f t="shared" si="2"/>
        <v>0.3940426505675152</v>
      </c>
      <c r="M16" s="308">
        <f t="shared" si="2"/>
        <v>0.3940426505675152</v>
      </c>
    </row>
    <row r="17" spans="1:14">
      <c r="A17" s="162" t="s">
        <v>21</v>
      </c>
      <c r="B17" s="159" t="s">
        <v>12</v>
      </c>
      <c r="C17" s="158">
        <v>0</v>
      </c>
      <c r="D17" s="158">
        <f t="shared" si="0"/>
        <v>0</v>
      </c>
      <c r="E17" s="159" t="s">
        <v>12</v>
      </c>
      <c r="F17" s="158">
        <v>0</v>
      </c>
      <c r="G17" s="158">
        <f t="shared" si="1"/>
        <v>0</v>
      </c>
      <c r="H17" s="159" t="s">
        <v>12</v>
      </c>
      <c r="I17" s="158">
        <v>0</v>
      </c>
      <c r="J17" s="158">
        <f t="shared" si="3"/>
        <v>0</v>
      </c>
      <c r="K17" s="159" t="s">
        <v>12</v>
      </c>
      <c r="L17" s="307">
        <f t="shared" si="2"/>
        <v>0</v>
      </c>
      <c r="M17" s="308">
        <f t="shared" si="2"/>
        <v>0</v>
      </c>
      <c r="N17" s="38"/>
    </row>
    <row r="18" spans="1:14">
      <c r="A18" s="164" t="s">
        <v>22</v>
      </c>
      <c r="B18" s="159" t="s">
        <v>12</v>
      </c>
      <c r="C18" s="165">
        <f t="shared" ref="C18:J18" si="4">SUM(C8:C17)</f>
        <v>119817199</v>
      </c>
      <c r="D18" s="165">
        <f t="shared" si="4"/>
        <v>119817199</v>
      </c>
      <c r="E18" s="159" t="s">
        <v>12</v>
      </c>
      <c r="F18" s="165">
        <f>SUM(F8:F17)</f>
        <v>7105794.0199999968</v>
      </c>
      <c r="G18" s="165">
        <f t="shared" si="4"/>
        <v>7105794.0199999968</v>
      </c>
      <c r="H18" s="159" t="s">
        <v>12</v>
      </c>
      <c r="I18" s="165">
        <f t="shared" si="4"/>
        <v>75989489.949999988</v>
      </c>
      <c r="J18" s="165">
        <f t="shared" si="4"/>
        <v>75989489.949999988</v>
      </c>
      <c r="K18" s="159" t="s">
        <v>12</v>
      </c>
      <c r="L18" s="307">
        <f t="shared" ref="L18" si="5">IF(C18=0, 0, I18/C18)</f>
        <v>0.63421187095184883</v>
      </c>
      <c r="M18" s="308">
        <f t="shared" ref="M18" si="6">IF(D18=0, 0, J18/D18)</f>
        <v>0.63421187095184883</v>
      </c>
      <c r="N18" s="70"/>
    </row>
    <row r="19" spans="1:14">
      <c r="A19" s="166"/>
      <c r="B19" s="166"/>
      <c r="C19" s="166"/>
      <c r="D19" s="166"/>
      <c r="E19" s="166"/>
      <c r="F19" s="166"/>
      <c r="G19" s="166"/>
      <c r="H19" s="166"/>
      <c r="I19" s="166"/>
      <c r="J19" s="166"/>
      <c r="K19" s="166"/>
      <c r="L19" s="166"/>
      <c r="M19" s="166"/>
      <c r="N19" s="38"/>
    </row>
    <row r="20" spans="1:14">
      <c r="A20" s="162" t="s">
        <v>23</v>
      </c>
      <c r="B20" s="159" t="s">
        <v>12</v>
      </c>
      <c r="C20" s="158">
        <v>926480</v>
      </c>
      <c r="D20" s="158">
        <f t="shared" ref="D20:D27" si="7">SUM(B20:C20)</f>
        <v>926480</v>
      </c>
      <c r="E20" s="159" t="s">
        <v>12</v>
      </c>
      <c r="F20" s="158">
        <v>63350.83</v>
      </c>
      <c r="G20" s="158">
        <f t="shared" ref="G20:G27" si="8">SUM(E20:F20)</f>
        <v>63350.83</v>
      </c>
      <c r="H20" s="159" t="s">
        <v>12</v>
      </c>
      <c r="I20" s="158">
        <v>676986.19999999984</v>
      </c>
      <c r="J20" s="158">
        <f>SUM(H20:I20)</f>
        <v>676986.19999999984</v>
      </c>
      <c r="K20" s="159" t="s">
        <v>12</v>
      </c>
      <c r="L20" s="307">
        <f t="shared" ref="L20:L27" si="9">IF(C20=0, 0, I20/C20)</f>
        <v>0.73070784042828751</v>
      </c>
      <c r="M20" s="308">
        <f t="shared" ref="M20:M26" si="10">IF(D20=0, 0, J20/D20)</f>
        <v>0.73070784042828751</v>
      </c>
      <c r="N20" s="38"/>
    </row>
    <row r="21" spans="1:14">
      <c r="A21" s="162" t="s">
        <v>24</v>
      </c>
      <c r="B21" s="159" t="s">
        <v>12</v>
      </c>
      <c r="C21" s="158">
        <v>2429146.5</v>
      </c>
      <c r="D21" s="158">
        <f t="shared" si="7"/>
        <v>2429146.5</v>
      </c>
      <c r="E21" s="159" t="s">
        <v>12</v>
      </c>
      <c r="F21" s="158">
        <v>145616.93000000002</v>
      </c>
      <c r="G21" s="158">
        <f t="shared" si="8"/>
        <v>145616.93000000002</v>
      </c>
      <c r="H21" s="159" t="s">
        <v>12</v>
      </c>
      <c r="I21" s="158">
        <v>1339485.98</v>
      </c>
      <c r="J21" s="158">
        <f>SUM(H21:I21)</f>
        <v>1339485.98</v>
      </c>
      <c r="K21" s="159" t="s">
        <v>12</v>
      </c>
      <c r="L21" s="307">
        <f t="shared" si="9"/>
        <v>0.55142247698934588</v>
      </c>
      <c r="M21" s="308">
        <f t="shared" si="10"/>
        <v>0.55142247698934588</v>
      </c>
      <c r="N21" s="38"/>
    </row>
    <row r="22" spans="1:14">
      <c r="A22" s="162" t="s">
        <v>417</v>
      </c>
      <c r="B22" s="159" t="s">
        <v>12</v>
      </c>
      <c r="C22" s="158">
        <v>1450000</v>
      </c>
      <c r="D22" s="158">
        <f t="shared" si="7"/>
        <v>1450000</v>
      </c>
      <c r="E22" s="159" t="s">
        <v>12</v>
      </c>
      <c r="F22" s="158">
        <v>210117.03</v>
      </c>
      <c r="G22" s="158">
        <f t="shared" si="8"/>
        <v>210117.03</v>
      </c>
      <c r="H22" s="159" t="s">
        <v>12</v>
      </c>
      <c r="I22" s="158">
        <v>767386.79</v>
      </c>
      <c r="J22" s="158">
        <f t="shared" ref="J22:J27" si="11">SUM(H22:I22)</f>
        <v>767386.79</v>
      </c>
      <c r="K22" s="159" t="s">
        <v>12</v>
      </c>
      <c r="L22" s="307">
        <f t="shared" si="9"/>
        <v>0.52923226896551723</v>
      </c>
      <c r="M22" s="308">
        <f t="shared" si="10"/>
        <v>0.52923226896551723</v>
      </c>
      <c r="N22" s="38"/>
    </row>
    <row r="23" spans="1:14" ht="12.75" customHeight="1">
      <c r="A23" s="167" t="s">
        <v>25</v>
      </c>
      <c r="B23" s="159" t="s">
        <v>12</v>
      </c>
      <c r="C23" s="158">
        <v>0</v>
      </c>
      <c r="D23" s="158">
        <f t="shared" si="7"/>
        <v>0</v>
      </c>
      <c r="E23" s="159" t="s">
        <v>12</v>
      </c>
      <c r="F23" s="533">
        <v>0</v>
      </c>
      <c r="G23" s="158">
        <f t="shared" si="8"/>
        <v>0</v>
      </c>
      <c r="H23" s="159" t="s">
        <v>12</v>
      </c>
      <c r="I23" s="158">
        <v>0</v>
      </c>
      <c r="J23" s="158">
        <f t="shared" si="11"/>
        <v>0</v>
      </c>
      <c r="K23" s="159" t="s">
        <v>12</v>
      </c>
      <c r="L23" s="307">
        <f t="shared" si="9"/>
        <v>0</v>
      </c>
      <c r="M23" s="308">
        <f t="shared" si="10"/>
        <v>0</v>
      </c>
      <c r="N23" s="38"/>
    </row>
    <row r="24" spans="1:14">
      <c r="A24" s="168" t="s">
        <v>193</v>
      </c>
      <c r="B24" s="159" t="s">
        <v>12</v>
      </c>
      <c r="C24" s="158">
        <v>115624.7</v>
      </c>
      <c r="D24" s="158">
        <f t="shared" si="7"/>
        <v>115624.7</v>
      </c>
      <c r="E24" s="159" t="s">
        <v>12</v>
      </c>
      <c r="F24" s="158">
        <v>5211.32</v>
      </c>
      <c r="G24" s="158">
        <f t="shared" si="8"/>
        <v>5211.32</v>
      </c>
      <c r="H24" s="159" t="s">
        <v>12</v>
      </c>
      <c r="I24" s="158">
        <v>84322.290000000008</v>
      </c>
      <c r="J24" s="158">
        <f t="shared" si="11"/>
        <v>84322.290000000008</v>
      </c>
      <c r="K24" s="159" t="s">
        <v>12</v>
      </c>
      <c r="L24" s="307">
        <f t="shared" si="9"/>
        <v>0.72927575163438274</v>
      </c>
      <c r="M24" s="308">
        <f t="shared" si="10"/>
        <v>0.72927575163438274</v>
      </c>
      <c r="N24" s="38"/>
    </row>
    <row r="25" spans="1:14" ht="14.25">
      <c r="A25" s="162" t="s">
        <v>575</v>
      </c>
      <c r="B25" s="159" t="s">
        <v>12</v>
      </c>
      <c r="C25" s="158">
        <v>351194</v>
      </c>
      <c r="D25" s="158">
        <f t="shared" si="7"/>
        <v>351194</v>
      </c>
      <c r="E25" s="159" t="s">
        <v>12</v>
      </c>
      <c r="F25" s="158">
        <v>-6507.2000000000044</v>
      </c>
      <c r="G25" s="158">
        <f t="shared" si="8"/>
        <v>-6507.2000000000044</v>
      </c>
      <c r="H25" s="159" t="s">
        <v>12</v>
      </c>
      <c r="I25" s="158">
        <v>351194</v>
      </c>
      <c r="J25" s="158">
        <f t="shared" si="11"/>
        <v>351194</v>
      </c>
      <c r="K25" s="159" t="s">
        <v>12</v>
      </c>
      <c r="L25" s="307">
        <f t="shared" si="9"/>
        <v>1</v>
      </c>
      <c r="M25" s="308">
        <f t="shared" si="10"/>
        <v>1</v>
      </c>
      <c r="N25" s="38"/>
    </row>
    <row r="26" spans="1:14">
      <c r="A26" s="162" t="s">
        <v>27</v>
      </c>
      <c r="B26" s="159" t="s">
        <v>12</v>
      </c>
      <c r="C26" s="158">
        <v>6661106</v>
      </c>
      <c r="D26" s="158">
        <f t="shared" si="7"/>
        <v>6661106</v>
      </c>
      <c r="E26" s="159" t="s">
        <v>12</v>
      </c>
      <c r="F26" s="158">
        <v>582410.39</v>
      </c>
      <c r="G26" s="158">
        <f t="shared" si="8"/>
        <v>582410.39</v>
      </c>
      <c r="H26" s="159" t="s">
        <v>12</v>
      </c>
      <c r="I26" s="158">
        <v>5655477.580000001</v>
      </c>
      <c r="J26" s="158">
        <f t="shared" si="11"/>
        <v>5655477.580000001</v>
      </c>
      <c r="K26" s="159" t="s">
        <v>12</v>
      </c>
      <c r="L26" s="307">
        <f t="shared" si="9"/>
        <v>0.84902981276682898</v>
      </c>
      <c r="M26" s="308">
        <f t="shared" si="10"/>
        <v>0.84902981276682898</v>
      </c>
      <c r="N26" s="38"/>
    </row>
    <row r="27" spans="1:14" ht="14.25">
      <c r="A27" s="162" t="s">
        <v>588</v>
      </c>
      <c r="B27" s="159" t="s">
        <v>12</v>
      </c>
      <c r="C27" s="158">
        <v>86000</v>
      </c>
      <c r="D27" s="158">
        <f t="shared" si="7"/>
        <v>86000</v>
      </c>
      <c r="E27" s="159" t="s">
        <v>12</v>
      </c>
      <c r="F27" s="158">
        <v>13214.44</v>
      </c>
      <c r="G27" s="158">
        <f t="shared" si="8"/>
        <v>13214.44</v>
      </c>
      <c r="H27" s="159" t="s">
        <v>12</v>
      </c>
      <c r="I27" s="158">
        <v>87552.75</v>
      </c>
      <c r="J27" s="158">
        <f t="shared" si="11"/>
        <v>87552.75</v>
      </c>
      <c r="K27" s="159" t="s">
        <v>12</v>
      </c>
      <c r="L27" s="307">
        <f t="shared" si="9"/>
        <v>1.0180552325581396</v>
      </c>
      <c r="M27" s="308">
        <f>IF(D27=0, 0, J27/D27)</f>
        <v>1.0180552325581396</v>
      </c>
      <c r="N27" s="38"/>
    </row>
    <row r="28" spans="1:14">
      <c r="A28" s="166"/>
      <c r="B28" s="166"/>
      <c r="C28" s="166"/>
      <c r="D28" s="166"/>
      <c r="E28" s="166"/>
      <c r="F28" s="166"/>
      <c r="G28" s="166"/>
      <c r="H28" s="166"/>
      <c r="I28" s="166"/>
      <c r="J28" s="166"/>
      <c r="K28" s="166"/>
      <c r="L28" s="166"/>
      <c r="M28" s="601"/>
      <c r="N28" s="38"/>
    </row>
    <row r="29" spans="1:14" ht="23.65" customHeight="1">
      <c r="A29" s="169" t="s">
        <v>28</v>
      </c>
      <c r="B29" s="159" t="s">
        <v>12</v>
      </c>
      <c r="C29" s="170">
        <f>C18+SUM(C20:C27)</f>
        <v>131836750.2</v>
      </c>
      <c r="D29" s="170">
        <f>SUM(B29:C29)</f>
        <v>131836750.2</v>
      </c>
      <c r="E29" s="159" t="s">
        <v>12</v>
      </c>
      <c r="F29" s="170">
        <f>F18+SUM(F20:F27)</f>
        <v>8119207.759999997</v>
      </c>
      <c r="G29" s="170">
        <f t="shared" ref="G29:I29" si="12">G18+SUM(G20:G27)</f>
        <v>8119207.759999997</v>
      </c>
      <c r="H29" s="159" t="s">
        <v>12</v>
      </c>
      <c r="I29" s="170">
        <f t="shared" si="12"/>
        <v>84951895.539999992</v>
      </c>
      <c r="J29" s="170">
        <f>SUM(H29:I29)</f>
        <v>84951895.539999992</v>
      </c>
      <c r="K29" s="159" t="s">
        <v>12</v>
      </c>
      <c r="L29" s="347">
        <f t="shared" ref="L29" si="13">IF(C29=0, 0, I29/C29)</f>
        <v>0.64437188728579564</v>
      </c>
      <c r="M29" s="602">
        <f t="shared" ref="M29" si="14">IF(D29=0, 0, J29/D29)</f>
        <v>0.64437188728579564</v>
      </c>
      <c r="N29" s="118"/>
    </row>
    <row r="30" spans="1:14" ht="15.75">
      <c r="A30" s="838" t="s">
        <v>29</v>
      </c>
      <c r="B30" s="838"/>
      <c r="C30" s="838"/>
      <c r="D30" s="838"/>
      <c r="E30" s="838"/>
      <c r="F30" s="838"/>
      <c r="G30" s="838"/>
      <c r="H30" s="838"/>
      <c r="I30" s="838"/>
      <c r="J30" s="838"/>
      <c r="K30" s="838"/>
      <c r="L30" s="838"/>
      <c r="M30" s="838"/>
      <c r="N30" s="38"/>
    </row>
    <row r="31" spans="1:14">
      <c r="A31" s="162" t="s">
        <v>30</v>
      </c>
      <c r="B31" s="166"/>
      <c r="C31" s="166"/>
      <c r="D31" s="166"/>
      <c r="E31" s="159" t="s">
        <v>12</v>
      </c>
      <c r="F31" s="702">
        <v>286920.12000000005</v>
      </c>
      <c r="G31" s="171">
        <f>SUM(E31:F31)</f>
        <v>286920.12000000005</v>
      </c>
      <c r="H31" s="159" t="s">
        <v>12</v>
      </c>
      <c r="I31" s="702">
        <v>3070615.7600000002</v>
      </c>
      <c r="J31" s="171">
        <f>SUM(H31:I31)</f>
        <v>3070615.7600000002</v>
      </c>
      <c r="K31" s="166"/>
      <c r="L31" s="166"/>
      <c r="M31" s="166"/>
      <c r="N31" s="38"/>
    </row>
    <row r="32" spans="1:14">
      <c r="A32" s="162" t="s">
        <v>31</v>
      </c>
      <c r="B32" s="166"/>
      <c r="C32" s="166"/>
      <c r="D32" s="166"/>
      <c r="E32" s="166"/>
      <c r="F32" s="702">
        <v>150565.5</v>
      </c>
      <c r="G32" s="172">
        <f>SUM(E32:F32)</f>
        <v>150565.5</v>
      </c>
      <c r="H32" s="166"/>
      <c r="I32" s="702">
        <v>1723431.5</v>
      </c>
      <c r="J32" s="172">
        <f>SUM(I32)</f>
        <v>1723431.5</v>
      </c>
      <c r="K32" s="166"/>
      <c r="L32" s="166"/>
      <c r="M32" s="166"/>
      <c r="N32" s="38"/>
    </row>
    <row r="33" spans="1:13">
      <c r="A33" s="173"/>
      <c r="B33" s="173"/>
      <c r="C33" s="173"/>
      <c r="D33" s="173"/>
      <c r="E33" s="173"/>
      <c r="F33" s="173"/>
      <c r="G33" s="173"/>
      <c r="H33" s="173"/>
      <c r="I33" s="173"/>
      <c r="J33" s="173"/>
      <c r="K33" s="173"/>
      <c r="L33" s="173"/>
      <c r="M33" s="173"/>
    </row>
    <row r="34" spans="1:13" s="38" customFormat="1">
      <c r="A34" s="309"/>
      <c r="B34" s="309"/>
      <c r="C34" s="309"/>
      <c r="D34" s="309"/>
      <c r="E34" s="309"/>
      <c r="F34" s="309"/>
      <c r="G34" s="807"/>
      <c r="H34" s="309"/>
      <c r="I34" s="309"/>
      <c r="J34" s="309"/>
      <c r="K34" s="309"/>
      <c r="L34" s="309"/>
      <c r="M34" s="309"/>
    </row>
    <row r="35" spans="1:13" s="38" customFormat="1" ht="15">
      <c r="A35" s="688" t="s">
        <v>573</v>
      </c>
      <c r="B35" s="664"/>
      <c r="C35" s="664"/>
      <c r="D35" s="664"/>
      <c r="E35" s="664"/>
      <c r="F35" s="664"/>
      <c r="G35" s="664"/>
      <c r="H35" s="664"/>
      <c r="I35" s="663"/>
      <c r="J35" s="663"/>
      <c r="K35" s="663"/>
      <c r="L35" s="309"/>
      <c r="M35" s="309"/>
    </row>
    <row r="36" spans="1:13" s="38" customFormat="1" ht="13.5">
      <c r="A36" s="688" t="s">
        <v>538</v>
      </c>
      <c r="B36" s="664"/>
      <c r="C36" s="664"/>
      <c r="D36" s="664"/>
      <c r="E36" s="664"/>
      <c r="F36" s="664"/>
      <c r="G36" s="664"/>
      <c r="H36" s="664"/>
      <c r="I36" s="663"/>
      <c r="J36" s="663"/>
      <c r="K36" s="663"/>
      <c r="L36" s="309"/>
      <c r="M36" s="309"/>
    </row>
    <row r="37" spans="1:13" ht="14.25">
      <c r="A37" s="688" t="s">
        <v>574</v>
      </c>
      <c r="B37" s="38"/>
      <c r="C37" s="38"/>
      <c r="D37" s="38"/>
      <c r="E37" s="38"/>
      <c r="F37" s="38"/>
      <c r="G37" s="38"/>
      <c r="H37" s="38"/>
      <c r="I37" s="38"/>
      <c r="J37" s="38"/>
      <c r="K37" s="38"/>
      <c r="L37" s="38"/>
      <c r="M37" s="38"/>
    </row>
    <row r="38" spans="1:13" ht="14.25">
      <c r="A38" s="688" t="s">
        <v>590</v>
      </c>
      <c r="B38" s="38"/>
      <c r="C38" s="38"/>
      <c r="D38" s="38"/>
      <c r="E38" s="38"/>
      <c r="F38" s="38"/>
      <c r="G38" s="38"/>
      <c r="H38" s="38"/>
      <c r="I38" s="38"/>
      <c r="J38" s="38"/>
      <c r="K38" s="38"/>
      <c r="L38" s="38"/>
      <c r="M38" s="38"/>
    </row>
    <row r="39" spans="1:13">
      <c r="A39" s="117" t="s">
        <v>589</v>
      </c>
    </row>
    <row r="40" spans="1:13">
      <c r="A40" s="117" t="s">
        <v>539</v>
      </c>
      <c r="B40" s="38"/>
      <c r="C40" s="38"/>
      <c r="D40" s="38"/>
      <c r="E40" s="38"/>
      <c r="F40" s="38"/>
      <c r="G40" s="38"/>
      <c r="H40" s="38"/>
      <c r="I40" s="38"/>
      <c r="J40" s="38"/>
      <c r="K40" s="38"/>
      <c r="L40" s="38"/>
      <c r="M40" s="38"/>
    </row>
    <row r="41" spans="1:13">
      <c r="A41" s="117" t="s">
        <v>32</v>
      </c>
    </row>
  </sheetData>
  <mergeCells count="8">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T71"/>
  <sheetViews>
    <sheetView zoomScale="90" zoomScaleNormal="90" workbookViewId="0">
      <selection activeCell="S31" sqref="S31"/>
    </sheetView>
  </sheetViews>
  <sheetFormatPr defaultColWidth="9.28515625" defaultRowHeight="12.75"/>
  <cols>
    <col min="1" max="1" width="10.5703125" style="329" customWidth="1"/>
    <col min="2" max="2" width="11.5703125" style="329" customWidth="1"/>
    <col min="3" max="3" width="9.7109375" style="329" customWidth="1"/>
    <col min="4" max="4" width="10.42578125" style="329" bestFit="1" customWidth="1"/>
    <col min="5" max="5" width="8" style="329" customWidth="1"/>
    <col min="6" max="6" width="11.28515625" style="493" customWidth="1"/>
    <col min="7" max="7" width="11.140625" style="493" bestFit="1" customWidth="1"/>
    <col min="8" max="8" width="10.42578125" style="329" customWidth="1"/>
    <col min="9" max="9" width="8" style="329" customWidth="1"/>
    <col min="10" max="10" width="11.5703125" style="329" customWidth="1"/>
    <col min="11" max="11" width="9.7109375" style="329" customWidth="1"/>
    <col min="12" max="12" width="10.42578125" style="329" customWidth="1"/>
    <col min="13" max="13" width="8" style="329" customWidth="1"/>
    <col min="14" max="14" width="11.5703125" style="329" customWidth="1"/>
    <col min="15" max="15" width="11.140625" style="329" bestFit="1" customWidth="1"/>
    <col min="16" max="16" width="10.42578125" style="329" customWidth="1"/>
    <col min="17" max="17" width="8" style="329" customWidth="1"/>
    <col min="18" max="16384" width="9.28515625" style="329"/>
  </cols>
  <sheetData>
    <row r="1" spans="1:17" ht="15.75">
      <c r="A1" s="892" t="s">
        <v>160</v>
      </c>
      <c r="B1" s="892"/>
      <c r="C1" s="892"/>
      <c r="D1" s="892"/>
      <c r="E1" s="892"/>
      <c r="F1" s="892"/>
      <c r="G1" s="892"/>
      <c r="H1" s="892"/>
      <c r="I1" s="892"/>
      <c r="J1" s="892"/>
      <c r="K1" s="892"/>
      <c r="L1" s="892"/>
      <c r="M1" s="892"/>
      <c r="N1" s="892"/>
      <c r="O1" s="892"/>
      <c r="P1" s="892"/>
      <c r="Q1" s="892"/>
    </row>
    <row r="2" spans="1:17" ht="15.75">
      <c r="A2" s="892" t="s">
        <v>1</v>
      </c>
      <c r="B2" s="892"/>
      <c r="C2" s="892"/>
      <c r="D2" s="892"/>
      <c r="E2" s="892"/>
      <c r="F2" s="892"/>
      <c r="G2" s="892"/>
      <c r="H2" s="892"/>
      <c r="I2" s="892"/>
      <c r="J2" s="892"/>
      <c r="K2" s="892"/>
      <c r="L2" s="892"/>
      <c r="M2" s="892"/>
      <c r="N2" s="892"/>
      <c r="O2" s="892"/>
      <c r="P2" s="892"/>
      <c r="Q2" s="892"/>
    </row>
    <row r="3" spans="1:17" ht="15.75">
      <c r="A3" s="920" t="s">
        <v>571</v>
      </c>
      <c r="B3" s="920"/>
      <c r="C3" s="920"/>
      <c r="D3" s="920"/>
      <c r="E3" s="920"/>
      <c r="F3" s="920"/>
      <c r="G3" s="920"/>
      <c r="H3" s="920"/>
      <c r="I3" s="920"/>
      <c r="J3" s="920"/>
      <c r="K3" s="920"/>
      <c r="L3" s="920"/>
      <c r="M3" s="920"/>
      <c r="N3" s="920"/>
      <c r="O3" s="920"/>
      <c r="P3" s="920"/>
      <c r="Q3" s="920"/>
    </row>
    <row r="4" spans="1:17" ht="15.75">
      <c r="A4" s="921" t="s">
        <v>497</v>
      </c>
      <c r="B4" s="922"/>
      <c r="C4" s="922"/>
      <c r="D4" s="922"/>
      <c r="E4" s="922"/>
      <c r="F4" s="922"/>
      <c r="G4" s="922"/>
      <c r="H4" s="922"/>
      <c r="I4" s="923"/>
      <c r="J4" s="496"/>
      <c r="K4" s="496"/>
      <c r="L4" s="496"/>
      <c r="M4" s="496"/>
      <c r="N4" s="496"/>
      <c r="O4" s="496"/>
      <c r="P4" s="496"/>
      <c r="Q4" s="496"/>
    </row>
    <row r="5" spans="1:17" ht="14.25">
      <c r="A5" s="924" t="s">
        <v>161</v>
      </c>
      <c r="B5" s="926" t="s">
        <v>162</v>
      </c>
      <c r="C5" s="927"/>
      <c r="D5" s="927"/>
      <c r="E5" s="928"/>
      <c r="F5" s="929" t="s">
        <v>568</v>
      </c>
      <c r="G5" s="930"/>
      <c r="H5" s="930"/>
      <c r="I5" s="931"/>
      <c r="J5" s="929" t="s">
        <v>164</v>
      </c>
      <c r="K5" s="930"/>
      <c r="L5" s="930"/>
      <c r="M5" s="931"/>
      <c r="N5" s="929" t="s">
        <v>9</v>
      </c>
      <c r="O5" s="930"/>
      <c r="P5" s="930"/>
      <c r="Q5" s="931"/>
    </row>
    <row r="6" spans="1:17" ht="40.15" customHeight="1">
      <c r="A6" s="924"/>
      <c r="B6" s="932" t="s">
        <v>165</v>
      </c>
      <c r="C6" s="929" t="s">
        <v>166</v>
      </c>
      <c r="D6" s="930"/>
      <c r="E6" s="931"/>
      <c r="F6" s="932" t="s">
        <v>165</v>
      </c>
      <c r="G6" s="929" t="s">
        <v>166</v>
      </c>
      <c r="H6" s="930"/>
      <c r="I6" s="931"/>
      <c r="J6" s="932" t="s">
        <v>165</v>
      </c>
      <c r="K6" s="929" t="s">
        <v>166</v>
      </c>
      <c r="L6" s="930"/>
      <c r="M6" s="931"/>
      <c r="N6" s="932" t="s">
        <v>165</v>
      </c>
      <c r="O6" s="929" t="s">
        <v>166</v>
      </c>
      <c r="P6" s="930"/>
      <c r="Q6" s="931"/>
    </row>
    <row r="7" spans="1:17">
      <c r="A7" s="925"/>
      <c r="B7" s="933"/>
      <c r="C7" s="771" t="s">
        <v>167</v>
      </c>
      <c r="D7" s="771" t="s">
        <v>168</v>
      </c>
      <c r="E7" s="771" t="s">
        <v>169</v>
      </c>
      <c r="F7" s="933"/>
      <c r="G7" s="771" t="s">
        <v>167</v>
      </c>
      <c r="H7" s="771" t="s">
        <v>168</v>
      </c>
      <c r="I7" s="771" t="s">
        <v>169</v>
      </c>
      <c r="J7" s="933"/>
      <c r="K7" s="771" t="s">
        <v>167</v>
      </c>
      <c r="L7" s="771" t="s">
        <v>168</v>
      </c>
      <c r="M7" s="771" t="s">
        <v>169</v>
      </c>
      <c r="N7" s="933"/>
      <c r="O7" s="771" t="s">
        <v>167</v>
      </c>
      <c r="P7" s="771" t="s">
        <v>168</v>
      </c>
      <c r="Q7" s="771" t="s">
        <v>169</v>
      </c>
    </row>
    <row r="8" spans="1:17">
      <c r="A8" s="481" t="s">
        <v>170</v>
      </c>
      <c r="B8" s="402">
        <v>0</v>
      </c>
      <c r="C8" s="402">
        <v>0</v>
      </c>
      <c r="D8" s="497">
        <v>0</v>
      </c>
      <c r="E8" s="497">
        <v>0</v>
      </c>
      <c r="F8" s="403">
        <v>0</v>
      </c>
      <c r="G8" s="403">
        <v>0</v>
      </c>
      <c r="H8" s="497">
        <v>0</v>
      </c>
      <c r="I8" s="497">
        <v>0</v>
      </c>
      <c r="J8" s="402">
        <v>0</v>
      </c>
      <c r="K8" s="402">
        <v>0</v>
      </c>
      <c r="L8" s="497">
        <v>0</v>
      </c>
      <c r="M8" s="497">
        <v>0</v>
      </c>
      <c r="N8" s="402">
        <v>0</v>
      </c>
      <c r="O8" s="402">
        <v>0</v>
      </c>
      <c r="P8" s="497">
        <v>0</v>
      </c>
      <c r="Q8" s="497">
        <v>0</v>
      </c>
    </row>
    <row r="9" spans="1:17">
      <c r="A9" s="481" t="s">
        <v>171</v>
      </c>
      <c r="B9" s="402">
        <v>0</v>
      </c>
      <c r="C9" s="402">
        <v>0</v>
      </c>
      <c r="D9" s="497">
        <v>0</v>
      </c>
      <c r="E9" s="497">
        <v>0</v>
      </c>
      <c r="F9" s="498">
        <v>4646</v>
      </c>
      <c r="G9" s="498">
        <v>73560.479999999865</v>
      </c>
      <c r="H9" s="403">
        <v>0</v>
      </c>
      <c r="I9" s="403">
        <v>0</v>
      </c>
      <c r="J9" s="402">
        <v>0</v>
      </c>
      <c r="K9" s="402">
        <v>0</v>
      </c>
      <c r="L9" s="497">
        <v>0</v>
      </c>
      <c r="M9" s="497">
        <v>0</v>
      </c>
      <c r="N9" s="498">
        <v>4646</v>
      </c>
      <c r="O9" s="498">
        <v>73560.479999999865</v>
      </c>
      <c r="P9" s="402">
        <v>0</v>
      </c>
      <c r="Q9" s="402">
        <v>0</v>
      </c>
    </row>
    <row r="10" spans="1:17">
      <c r="A10" s="481" t="s">
        <v>172</v>
      </c>
      <c r="B10" s="402">
        <v>0</v>
      </c>
      <c r="C10" s="402">
        <v>0</v>
      </c>
      <c r="D10" s="497">
        <v>0</v>
      </c>
      <c r="E10" s="497">
        <v>0</v>
      </c>
      <c r="F10" s="403">
        <v>8224</v>
      </c>
      <c r="G10" s="402">
        <v>171078.3100125468</v>
      </c>
      <c r="H10" s="403">
        <v>0</v>
      </c>
      <c r="I10" s="403">
        <v>0</v>
      </c>
      <c r="J10" s="402">
        <v>0</v>
      </c>
      <c r="K10" s="402">
        <v>0</v>
      </c>
      <c r="L10" s="497">
        <v>0</v>
      </c>
      <c r="M10" s="497">
        <v>0</v>
      </c>
      <c r="N10" s="403">
        <v>8224</v>
      </c>
      <c r="O10" s="402">
        <v>171078.3100125468</v>
      </c>
      <c r="P10" s="403">
        <v>0</v>
      </c>
      <c r="Q10" s="403">
        <v>0</v>
      </c>
    </row>
    <row r="11" spans="1:17">
      <c r="A11" s="481" t="s">
        <v>173</v>
      </c>
      <c r="B11" s="402">
        <v>0</v>
      </c>
      <c r="C11" s="402">
        <v>0</v>
      </c>
      <c r="D11" s="403">
        <v>0</v>
      </c>
      <c r="E11" s="403">
        <v>0</v>
      </c>
      <c r="F11" s="403">
        <v>11123</v>
      </c>
      <c r="G11" s="402">
        <v>168417.06998747014</v>
      </c>
      <c r="H11" s="403">
        <v>0</v>
      </c>
      <c r="I11" s="403">
        <v>0</v>
      </c>
      <c r="J11" s="402">
        <v>0</v>
      </c>
      <c r="K11" s="402">
        <v>0</v>
      </c>
      <c r="L11" s="403">
        <v>0</v>
      </c>
      <c r="M11" s="403">
        <v>0</v>
      </c>
      <c r="N11" s="402">
        <v>11123</v>
      </c>
      <c r="O11" s="402">
        <v>168417.06998747014</v>
      </c>
      <c r="P11" s="403">
        <v>0</v>
      </c>
      <c r="Q11" s="403">
        <v>0</v>
      </c>
    </row>
    <row r="12" spans="1:17">
      <c r="A12" s="481" t="s">
        <v>174</v>
      </c>
      <c r="B12" s="402">
        <v>0</v>
      </c>
      <c r="C12" s="402">
        <v>0</v>
      </c>
      <c r="D12" s="403">
        <v>0</v>
      </c>
      <c r="E12" s="403">
        <v>0</v>
      </c>
      <c r="F12" s="403">
        <v>6835</v>
      </c>
      <c r="G12" s="402">
        <v>119981.13259998662</v>
      </c>
      <c r="H12" s="403">
        <v>0</v>
      </c>
      <c r="I12" s="402">
        <v>0</v>
      </c>
      <c r="J12" s="402">
        <v>0</v>
      </c>
      <c r="K12" s="402">
        <v>0</v>
      </c>
      <c r="L12" s="403">
        <v>0</v>
      </c>
      <c r="M12" s="403">
        <v>0</v>
      </c>
      <c r="N12" s="403">
        <v>6835</v>
      </c>
      <c r="O12" s="402">
        <v>119981.13259998662</v>
      </c>
      <c r="P12" s="403">
        <v>0</v>
      </c>
      <c r="Q12" s="403">
        <v>0</v>
      </c>
    </row>
    <row r="13" spans="1:17">
      <c r="A13" s="481" t="s">
        <v>175</v>
      </c>
      <c r="B13" s="402">
        <v>0</v>
      </c>
      <c r="C13" s="402">
        <v>0</v>
      </c>
      <c r="D13" s="403">
        <v>0</v>
      </c>
      <c r="E13" s="403">
        <v>0</v>
      </c>
      <c r="F13" s="403">
        <v>6907</v>
      </c>
      <c r="G13" s="402">
        <v>103438.857</v>
      </c>
      <c r="H13" s="402">
        <v>0</v>
      </c>
      <c r="I13" s="402">
        <v>0</v>
      </c>
      <c r="J13" s="402">
        <v>0</v>
      </c>
      <c r="K13" s="402">
        <v>0</v>
      </c>
      <c r="L13" s="403">
        <v>0</v>
      </c>
      <c r="M13" s="403">
        <v>0</v>
      </c>
      <c r="N13" s="402">
        <v>6907</v>
      </c>
      <c r="O13" s="402">
        <v>103438.857</v>
      </c>
      <c r="P13" s="403">
        <v>0</v>
      </c>
      <c r="Q13" s="403">
        <v>0</v>
      </c>
    </row>
    <row r="14" spans="1:17">
      <c r="A14" s="481" t="s">
        <v>176</v>
      </c>
      <c r="B14" s="402">
        <v>0</v>
      </c>
      <c r="C14" s="402">
        <v>0</v>
      </c>
      <c r="D14" s="403">
        <v>0</v>
      </c>
      <c r="E14" s="403">
        <v>0</v>
      </c>
      <c r="F14" s="403">
        <v>10099</v>
      </c>
      <c r="G14" s="402">
        <v>128692.1905999505</v>
      </c>
      <c r="H14" s="402">
        <v>0</v>
      </c>
      <c r="I14" s="402">
        <v>0</v>
      </c>
      <c r="J14" s="402">
        <v>0</v>
      </c>
      <c r="K14" s="402">
        <v>0</v>
      </c>
      <c r="L14" s="403">
        <v>0</v>
      </c>
      <c r="M14" s="403">
        <v>0</v>
      </c>
      <c r="N14" s="403">
        <v>10099</v>
      </c>
      <c r="O14" s="402">
        <v>128692.1905999505</v>
      </c>
      <c r="P14" s="403">
        <v>0</v>
      </c>
      <c r="Q14" s="403">
        <v>0</v>
      </c>
    </row>
    <row r="15" spans="1:17">
      <c r="A15" s="481" t="s">
        <v>177</v>
      </c>
      <c r="B15" s="402">
        <v>0</v>
      </c>
      <c r="C15" s="402">
        <v>0</v>
      </c>
      <c r="D15" s="403">
        <v>0</v>
      </c>
      <c r="E15" s="403">
        <v>0</v>
      </c>
      <c r="F15" s="403">
        <v>9507</v>
      </c>
      <c r="G15" s="402">
        <v>110843.26700007159</v>
      </c>
      <c r="H15" s="402">
        <v>0</v>
      </c>
      <c r="I15" s="402">
        <v>0</v>
      </c>
      <c r="J15" s="402">
        <v>0</v>
      </c>
      <c r="K15" s="402">
        <v>0</v>
      </c>
      <c r="L15" s="403">
        <v>0</v>
      </c>
      <c r="M15" s="403">
        <v>0</v>
      </c>
      <c r="N15" s="402">
        <v>9507</v>
      </c>
      <c r="O15" s="402">
        <v>110843.26700007159</v>
      </c>
      <c r="P15" s="403">
        <v>0</v>
      </c>
      <c r="Q15" s="403">
        <v>0</v>
      </c>
    </row>
    <row r="16" spans="1:17">
      <c r="A16" s="481" t="s">
        <v>178</v>
      </c>
      <c r="B16" s="402">
        <v>0</v>
      </c>
      <c r="C16" s="402">
        <v>0</v>
      </c>
      <c r="D16" s="403">
        <v>0</v>
      </c>
      <c r="E16" s="403">
        <v>0</v>
      </c>
      <c r="F16" s="403">
        <v>8687</v>
      </c>
      <c r="G16" s="402">
        <v>-465962.88568125642</v>
      </c>
      <c r="H16" s="402">
        <v>0</v>
      </c>
      <c r="I16" s="402">
        <v>0</v>
      </c>
      <c r="J16" s="402">
        <v>0</v>
      </c>
      <c r="K16" s="402">
        <v>0</v>
      </c>
      <c r="L16" s="403">
        <v>0</v>
      </c>
      <c r="M16" s="403">
        <v>0</v>
      </c>
      <c r="N16" s="403">
        <v>8687</v>
      </c>
      <c r="O16" s="402">
        <v>-465962.88568125642</v>
      </c>
      <c r="P16" s="403">
        <v>0</v>
      </c>
      <c r="Q16" s="403">
        <v>0</v>
      </c>
    </row>
    <row r="17" spans="1:20">
      <c r="A17" s="481" t="s">
        <v>179</v>
      </c>
      <c r="B17" s="402">
        <v>0</v>
      </c>
      <c r="C17" s="402">
        <v>0</v>
      </c>
      <c r="D17" s="403">
        <v>0</v>
      </c>
      <c r="E17" s="403">
        <v>0</v>
      </c>
      <c r="F17" s="403">
        <v>11264</v>
      </c>
      <c r="G17" s="402">
        <v>76469.898481230892</v>
      </c>
      <c r="H17" s="402">
        <v>0</v>
      </c>
      <c r="I17" s="402">
        <v>0</v>
      </c>
      <c r="J17" s="402">
        <v>0</v>
      </c>
      <c r="K17" s="402">
        <v>0</v>
      </c>
      <c r="L17" s="403">
        <v>0</v>
      </c>
      <c r="M17" s="403">
        <v>0</v>
      </c>
      <c r="N17" s="403">
        <v>11264</v>
      </c>
      <c r="O17" s="402">
        <v>76469.898481230892</v>
      </c>
      <c r="P17" s="403">
        <v>0</v>
      </c>
      <c r="Q17" s="403">
        <v>0</v>
      </c>
    </row>
    <row r="18" spans="1:20">
      <c r="A18" s="481" t="s">
        <v>180</v>
      </c>
      <c r="B18" s="402"/>
      <c r="C18" s="402"/>
      <c r="D18" s="403"/>
      <c r="E18" s="403"/>
      <c r="F18" s="403">
        <v>12665</v>
      </c>
      <c r="G18" s="403">
        <v>75396.854545794951</v>
      </c>
      <c r="H18" s="402">
        <v>0</v>
      </c>
      <c r="I18" s="402">
        <v>0</v>
      </c>
      <c r="J18" s="402">
        <v>0</v>
      </c>
      <c r="K18" s="402">
        <v>0</v>
      </c>
      <c r="L18" s="403">
        <v>0</v>
      </c>
      <c r="M18" s="403">
        <v>0</v>
      </c>
      <c r="N18" s="403">
        <v>12665</v>
      </c>
      <c r="O18" s="403">
        <v>75396.854545794951</v>
      </c>
      <c r="P18" s="403">
        <v>0</v>
      </c>
      <c r="Q18" s="403">
        <v>0</v>
      </c>
    </row>
    <row r="19" spans="1:20" ht="13.5" thickBot="1">
      <c r="A19" s="489" t="s">
        <v>181</v>
      </c>
      <c r="B19" s="402"/>
      <c r="C19" s="402"/>
      <c r="D19" s="403"/>
      <c r="E19" s="403"/>
      <c r="F19" s="403"/>
      <c r="G19" s="402"/>
      <c r="H19" s="402"/>
      <c r="I19" s="402"/>
      <c r="J19" s="402"/>
      <c r="K19" s="402"/>
      <c r="L19" s="403"/>
      <c r="M19" s="403"/>
      <c r="N19" s="402"/>
      <c r="O19" s="402"/>
      <c r="P19" s="403"/>
      <c r="Q19" s="403"/>
      <c r="S19" s="580"/>
      <c r="T19" s="825"/>
    </row>
    <row r="20" spans="1:20" s="675" customFormat="1" ht="13.5" thickBot="1">
      <c r="A20" s="672" t="s">
        <v>182</v>
      </c>
      <c r="B20" s="673">
        <f>SUM(B8:B19)</f>
        <v>0</v>
      </c>
      <c r="C20" s="673">
        <f t="shared" ref="C20:Q20" si="0">SUM(C8:C19)</f>
        <v>0</v>
      </c>
      <c r="D20" s="673">
        <f t="shared" si="0"/>
        <v>0</v>
      </c>
      <c r="E20" s="673">
        <f t="shared" si="0"/>
        <v>0</v>
      </c>
      <c r="F20" s="674">
        <f t="shared" si="0"/>
        <v>89957</v>
      </c>
      <c r="G20" s="674">
        <f t="shared" si="0"/>
        <v>561915.17454579496</v>
      </c>
      <c r="H20" s="673">
        <f t="shared" si="0"/>
        <v>0</v>
      </c>
      <c r="I20" s="673">
        <f t="shared" si="0"/>
        <v>0</v>
      </c>
      <c r="J20" s="673">
        <f t="shared" si="0"/>
        <v>0</v>
      </c>
      <c r="K20" s="673">
        <f t="shared" si="0"/>
        <v>0</v>
      </c>
      <c r="L20" s="673">
        <f t="shared" si="0"/>
        <v>0</v>
      </c>
      <c r="M20" s="673">
        <f t="shared" si="0"/>
        <v>0</v>
      </c>
      <c r="N20" s="673">
        <f t="shared" si="0"/>
        <v>89957</v>
      </c>
      <c r="O20" s="673">
        <f t="shared" si="0"/>
        <v>561915.17454579496</v>
      </c>
      <c r="P20" s="673">
        <f t="shared" si="0"/>
        <v>0</v>
      </c>
      <c r="Q20" s="673">
        <f t="shared" si="0"/>
        <v>0</v>
      </c>
      <c r="S20" s="818"/>
      <c r="T20" s="818"/>
    </row>
    <row r="21" spans="1:20">
      <c r="G21" s="606"/>
    </row>
    <row r="22" spans="1:20" ht="14.25">
      <c r="A22" s="779" t="s">
        <v>569</v>
      </c>
      <c r="B22" s="156"/>
      <c r="C22" s="156"/>
      <c r="D22" s="156"/>
      <c r="E22" s="156"/>
      <c r="F22" s="156"/>
      <c r="G22" s="156"/>
      <c r="H22" s="156"/>
      <c r="I22" s="156"/>
      <c r="J22" s="155"/>
    </row>
    <row r="23" spans="1:20">
      <c r="A23" s="780" t="s">
        <v>542</v>
      </c>
      <c r="B23" s="156"/>
      <c r="C23" s="156"/>
      <c r="D23" s="156"/>
      <c r="E23" s="156"/>
      <c r="F23" s="156"/>
      <c r="G23" s="156"/>
      <c r="H23" s="156"/>
      <c r="I23" s="156"/>
      <c r="J23" s="155"/>
    </row>
    <row r="24" spans="1:20" s="156" customFormat="1" ht="12.75" customHeight="1">
      <c r="A24" s="939" t="s">
        <v>183</v>
      </c>
      <c r="B24" s="939"/>
      <c r="C24" s="939"/>
      <c r="D24" s="939"/>
      <c r="E24" s="939"/>
      <c r="F24" s="939"/>
      <c r="G24" s="939"/>
      <c r="H24" s="939"/>
      <c r="I24" s="939"/>
      <c r="J24" s="939"/>
      <c r="K24" s="939"/>
      <c r="L24" s="939"/>
      <c r="M24" s="939"/>
      <c r="N24" s="939"/>
      <c r="O24" s="939"/>
      <c r="P24" s="939"/>
      <c r="Q24" s="939"/>
    </row>
    <row r="25" spans="1:20" s="155" customFormat="1" ht="12.75" customHeight="1">
      <c r="A25" s="908" t="s">
        <v>151</v>
      </c>
      <c r="B25" s="908"/>
      <c r="C25" s="908"/>
      <c r="D25" s="908"/>
      <c r="E25" s="908"/>
      <c r="F25" s="908"/>
      <c r="G25" s="908"/>
      <c r="H25" s="908"/>
      <c r="I25" s="908"/>
      <c r="J25" s="908"/>
      <c r="K25" s="908"/>
      <c r="L25" s="908"/>
      <c r="M25" s="908"/>
      <c r="N25" s="908"/>
      <c r="O25" s="908"/>
      <c r="P25" s="908"/>
      <c r="Q25" s="908"/>
    </row>
    <row r="26" spans="1:20" ht="16.149999999999999" customHeight="1"/>
    <row r="27" spans="1:20" ht="15" customHeight="1">
      <c r="A27" s="921" t="s">
        <v>498</v>
      </c>
      <c r="B27" s="922"/>
      <c r="C27" s="922"/>
      <c r="D27" s="922"/>
      <c r="E27" s="922"/>
      <c r="F27" s="922"/>
      <c r="G27" s="922"/>
      <c r="H27" s="922"/>
      <c r="I27" s="923"/>
      <c r="J27" s="501"/>
      <c r="K27" s="501"/>
      <c r="L27" s="501"/>
      <c r="M27" s="501"/>
      <c r="N27" s="501"/>
      <c r="O27" s="501"/>
      <c r="P27" s="501"/>
      <c r="Q27" s="501"/>
    </row>
    <row r="28" spans="1:20">
      <c r="A28" s="768"/>
      <c r="B28" s="929" t="s">
        <v>162</v>
      </c>
      <c r="C28" s="930"/>
      <c r="D28" s="930"/>
      <c r="E28" s="931"/>
      <c r="F28" s="929" t="s">
        <v>163</v>
      </c>
      <c r="G28" s="930"/>
      <c r="H28" s="930"/>
      <c r="I28" s="931"/>
      <c r="J28" s="929" t="s">
        <v>164</v>
      </c>
      <c r="K28" s="930"/>
      <c r="L28" s="930"/>
      <c r="M28" s="931"/>
      <c r="N28" s="929" t="s">
        <v>9</v>
      </c>
      <c r="O28" s="930"/>
      <c r="P28" s="930"/>
      <c r="Q28" s="931"/>
    </row>
    <row r="29" spans="1:20" ht="13.15" hidden="1" customHeight="1">
      <c r="A29" s="502"/>
      <c r="B29" s="444" t="s">
        <v>184</v>
      </c>
      <c r="C29" s="771" t="s">
        <v>166</v>
      </c>
      <c r="D29" s="771"/>
      <c r="E29" s="771"/>
      <c r="F29" s="771" t="s">
        <v>165</v>
      </c>
      <c r="G29" s="771" t="s">
        <v>166</v>
      </c>
      <c r="H29" s="771"/>
      <c r="I29" s="771"/>
      <c r="J29" s="444" t="s">
        <v>165</v>
      </c>
      <c r="K29" s="771" t="s">
        <v>166</v>
      </c>
      <c r="L29" s="771"/>
      <c r="M29" s="771"/>
      <c r="N29" s="444" t="s">
        <v>165</v>
      </c>
      <c r="O29" s="771" t="s">
        <v>166</v>
      </c>
      <c r="P29" s="771"/>
      <c r="Q29" s="771"/>
    </row>
    <row r="30" spans="1:20" ht="13.15" hidden="1" customHeight="1">
      <c r="A30" s="503"/>
      <c r="B30" s="766"/>
      <c r="C30" s="768" t="s">
        <v>167</v>
      </c>
      <c r="D30" s="768" t="s">
        <v>168</v>
      </c>
      <c r="E30" s="768" t="s">
        <v>169</v>
      </c>
      <c r="F30" s="768"/>
      <c r="G30" s="768" t="s">
        <v>167</v>
      </c>
      <c r="H30" s="768" t="s">
        <v>168</v>
      </c>
      <c r="I30" s="768" t="s">
        <v>169</v>
      </c>
      <c r="J30" s="766"/>
      <c r="K30" s="768" t="s">
        <v>167</v>
      </c>
      <c r="L30" s="768" t="s">
        <v>168</v>
      </c>
      <c r="M30" s="768" t="s">
        <v>169</v>
      </c>
      <c r="N30" s="766"/>
      <c r="O30" s="768" t="s">
        <v>167</v>
      </c>
      <c r="P30" s="768" t="s">
        <v>168</v>
      </c>
      <c r="Q30" s="768" t="s">
        <v>169</v>
      </c>
    </row>
    <row r="31" spans="1:20" ht="13.15" customHeight="1">
      <c r="A31" s="934" t="s">
        <v>161</v>
      </c>
      <c r="B31" s="932" t="s">
        <v>184</v>
      </c>
      <c r="C31" s="936" t="s">
        <v>166</v>
      </c>
      <c r="D31" s="937"/>
      <c r="E31" s="938"/>
      <c r="F31" s="932" t="s">
        <v>165</v>
      </c>
      <c r="G31" s="769"/>
      <c r="H31" s="504"/>
      <c r="I31" s="505"/>
      <c r="J31" s="932" t="s">
        <v>165</v>
      </c>
      <c r="K31" s="506"/>
      <c r="L31" s="504"/>
      <c r="M31" s="505"/>
      <c r="N31" s="507"/>
      <c r="O31" s="506"/>
      <c r="P31" s="504"/>
      <c r="Q31" s="505"/>
    </row>
    <row r="32" spans="1:20" ht="28.5" customHeight="1">
      <c r="A32" s="924"/>
      <c r="B32" s="935"/>
      <c r="C32" s="926"/>
      <c r="D32" s="927"/>
      <c r="E32" s="928"/>
      <c r="F32" s="935"/>
      <c r="G32" s="926" t="s">
        <v>166</v>
      </c>
      <c r="H32" s="927"/>
      <c r="I32" s="928"/>
      <c r="J32" s="935"/>
      <c r="K32" s="926" t="s">
        <v>166</v>
      </c>
      <c r="L32" s="927"/>
      <c r="M32" s="928"/>
      <c r="N32" s="935" t="s">
        <v>165</v>
      </c>
      <c r="O32" s="926" t="s">
        <v>166</v>
      </c>
      <c r="P32" s="927"/>
      <c r="Q32" s="928"/>
    </row>
    <row r="33" spans="1:17">
      <c r="A33" s="925"/>
      <c r="B33" s="933"/>
      <c r="C33" s="767" t="s">
        <v>167</v>
      </c>
      <c r="D33" s="771" t="s">
        <v>168</v>
      </c>
      <c r="E33" s="771" t="s">
        <v>169</v>
      </c>
      <c r="F33" s="933"/>
      <c r="G33" s="767" t="s">
        <v>167</v>
      </c>
      <c r="H33" s="771" t="s">
        <v>168</v>
      </c>
      <c r="I33" s="771" t="s">
        <v>169</v>
      </c>
      <c r="J33" s="933"/>
      <c r="K33" s="767" t="s">
        <v>167</v>
      </c>
      <c r="L33" s="771" t="s">
        <v>168</v>
      </c>
      <c r="M33" s="771" t="s">
        <v>169</v>
      </c>
      <c r="N33" s="933"/>
      <c r="O33" s="767" t="s">
        <v>167</v>
      </c>
      <c r="P33" s="771" t="s">
        <v>168</v>
      </c>
      <c r="Q33" s="771" t="s">
        <v>169</v>
      </c>
    </row>
    <row r="34" spans="1:17">
      <c r="A34" s="481" t="s">
        <v>170</v>
      </c>
      <c r="B34" s="261"/>
      <c r="C34" s="261"/>
      <c r="D34" s="261"/>
      <c r="E34" s="261"/>
      <c r="F34" s="497"/>
      <c r="G34" s="497"/>
      <c r="H34" s="261"/>
      <c r="I34" s="261"/>
      <c r="J34" s="261"/>
      <c r="K34" s="261"/>
      <c r="L34" s="261"/>
      <c r="M34" s="261"/>
      <c r="N34" s="261"/>
      <c r="O34" s="261"/>
      <c r="P34" s="261"/>
      <c r="Q34" s="261"/>
    </row>
    <row r="35" spans="1:17">
      <c r="A35" s="481" t="s">
        <v>171</v>
      </c>
      <c r="B35" s="248"/>
      <c r="C35" s="248"/>
      <c r="D35" s="248"/>
      <c r="E35" s="248"/>
      <c r="F35" s="497"/>
      <c r="G35" s="497"/>
      <c r="H35" s="261"/>
      <c r="I35" s="261"/>
      <c r="J35" s="261"/>
      <c r="K35" s="261"/>
      <c r="L35" s="248"/>
      <c r="M35" s="248"/>
      <c r="N35" s="261"/>
      <c r="O35" s="261"/>
      <c r="P35" s="261"/>
      <c r="Q35" s="261"/>
    </row>
    <row r="36" spans="1:17">
      <c r="A36" s="481" t="s">
        <v>172</v>
      </c>
      <c r="B36" s="261"/>
      <c r="C36" s="261"/>
      <c r="D36" s="261"/>
      <c r="E36" s="261"/>
      <c r="F36" s="497"/>
      <c r="G36" s="497"/>
      <c r="H36" s="261"/>
      <c r="I36" s="261"/>
      <c r="J36" s="261"/>
      <c r="K36" s="261"/>
      <c r="L36" s="261"/>
      <c r="M36" s="261"/>
      <c r="N36" s="261"/>
      <c r="O36" s="261"/>
      <c r="P36" s="261"/>
      <c r="Q36" s="261"/>
    </row>
    <row r="37" spans="1:17">
      <c r="A37" s="481" t="s">
        <v>173</v>
      </c>
      <c r="B37" s="261"/>
      <c r="C37" s="261"/>
      <c r="D37" s="261"/>
      <c r="E37" s="261"/>
      <c r="F37" s="497"/>
      <c r="G37" s="497"/>
      <c r="H37" s="261"/>
      <c r="I37" s="261"/>
      <c r="J37" s="261"/>
      <c r="K37" s="261"/>
      <c r="L37" s="261"/>
      <c r="M37" s="261"/>
      <c r="N37" s="261"/>
      <c r="O37" s="261"/>
      <c r="P37" s="261"/>
      <c r="Q37" s="261"/>
    </row>
    <row r="38" spans="1:17">
      <c r="A38" s="481" t="s">
        <v>174</v>
      </c>
      <c r="B38" s="261"/>
      <c r="C38" s="261"/>
      <c r="D38" s="261"/>
      <c r="E38" s="261"/>
      <c r="F38" s="497"/>
      <c r="G38" s="497"/>
      <c r="H38" s="261"/>
      <c r="I38" s="261"/>
      <c r="J38" s="261"/>
      <c r="K38" s="261"/>
      <c r="L38" s="261"/>
      <c r="M38" s="261"/>
      <c r="N38" s="261"/>
      <c r="O38" s="261"/>
      <c r="P38" s="261"/>
      <c r="Q38" s="261"/>
    </row>
    <row r="39" spans="1:17">
      <c r="A39" s="481" t="s">
        <v>175</v>
      </c>
      <c r="B39" s="261"/>
      <c r="C39" s="261"/>
      <c r="D39" s="261"/>
      <c r="E39" s="261"/>
      <c r="F39" s="497"/>
      <c r="G39" s="497"/>
      <c r="H39" s="261"/>
      <c r="I39" s="261"/>
      <c r="J39" s="261"/>
      <c r="K39" s="261"/>
      <c r="L39" s="261"/>
      <c r="M39" s="261"/>
      <c r="N39" s="261"/>
      <c r="O39" s="261"/>
      <c r="P39" s="261"/>
      <c r="Q39" s="261"/>
    </row>
    <row r="40" spans="1:17">
      <c r="A40" s="481" t="s">
        <v>176</v>
      </c>
      <c r="B40" s="261"/>
      <c r="C40" s="261"/>
      <c r="D40" s="261"/>
      <c r="E40" s="261"/>
      <c r="F40" s="497"/>
      <c r="G40" s="497"/>
      <c r="H40" s="261"/>
      <c r="I40" s="261"/>
      <c r="J40" s="261"/>
      <c r="K40" s="261"/>
      <c r="L40" s="261"/>
      <c r="M40" s="261"/>
      <c r="N40" s="261"/>
      <c r="O40" s="261"/>
      <c r="P40" s="261"/>
      <c r="Q40" s="261"/>
    </row>
    <row r="41" spans="1:17">
      <c r="A41" s="481" t="s">
        <v>177</v>
      </c>
      <c r="B41" s="261"/>
      <c r="C41" s="261"/>
      <c r="D41" s="261"/>
      <c r="E41" s="261"/>
      <c r="F41" s="497"/>
      <c r="G41" s="497"/>
      <c r="H41" s="261"/>
      <c r="I41" s="261"/>
      <c r="J41" s="261"/>
      <c r="K41" s="261"/>
      <c r="L41" s="261"/>
      <c r="M41" s="261"/>
      <c r="N41" s="261"/>
      <c r="O41" s="261"/>
      <c r="P41" s="261"/>
      <c r="Q41" s="261"/>
    </row>
    <row r="42" spans="1:17">
      <c r="A42" s="481" t="s">
        <v>178</v>
      </c>
      <c r="B42" s="261"/>
      <c r="C42" s="261"/>
      <c r="D42" s="261"/>
      <c r="E42" s="261"/>
      <c r="F42" s="497"/>
      <c r="G42" s="497"/>
      <c r="H42" s="261"/>
      <c r="I42" s="261"/>
      <c r="J42" s="261"/>
      <c r="K42" s="261"/>
      <c r="L42" s="261"/>
      <c r="M42" s="261"/>
      <c r="N42" s="261"/>
      <c r="O42" s="261"/>
      <c r="P42" s="261"/>
      <c r="Q42" s="261"/>
    </row>
    <row r="43" spans="1:17">
      <c r="A43" s="481" t="s">
        <v>179</v>
      </c>
      <c r="B43" s="261"/>
      <c r="C43" s="261"/>
      <c r="D43" s="261"/>
      <c r="E43" s="261"/>
      <c r="F43" s="497"/>
      <c r="G43" s="497"/>
      <c r="H43" s="261"/>
      <c r="I43" s="261"/>
      <c r="J43" s="261"/>
      <c r="K43" s="261"/>
      <c r="L43" s="261"/>
      <c r="M43" s="261"/>
      <c r="N43" s="261"/>
      <c r="O43" s="261"/>
      <c r="P43" s="261"/>
      <c r="Q43" s="261"/>
    </row>
    <row r="44" spans="1:17">
      <c r="A44" s="481" t="s">
        <v>180</v>
      </c>
      <c r="B44" s="261"/>
      <c r="C44" s="261"/>
      <c r="D44" s="261"/>
      <c r="E44" s="261"/>
      <c r="F44" s="497"/>
      <c r="G44" s="497"/>
      <c r="H44" s="261"/>
      <c r="I44" s="261"/>
      <c r="J44" s="261"/>
      <c r="K44" s="261"/>
      <c r="L44" s="261"/>
      <c r="M44" s="261"/>
      <c r="N44" s="261"/>
      <c r="O44" s="261"/>
      <c r="P44" s="261"/>
      <c r="Q44" s="261"/>
    </row>
    <row r="45" spans="1:17" ht="13.5" thickBot="1">
      <c r="A45" s="489" t="s">
        <v>181</v>
      </c>
      <c r="B45" s="508"/>
      <c r="C45" s="508"/>
      <c r="D45" s="508"/>
      <c r="E45" s="508"/>
      <c r="F45" s="509"/>
      <c r="G45" s="509"/>
      <c r="H45" s="508"/>
      <c r="I45" s="508"/>
      <c r="J45" s="508"/>
      <c r="K45" s="508"/>
      <c r="L45" s="508"/>
      <c r="M45" s="508"/>
      <c r="N45" s="508"/>
      <c r="O45" s="508"/>
      <c r="P45" s="508"/>
      <c r="Q45" s="508"/>
    </row>
    <row r="46" spans="1:17" ht="13.5" thickBot="1">
      <c r="A46" s="344" t="s">
        <v>182</v>
      </c>
      <c r="B46" s="499">
        <f>SUM(B34:B45)</f>
        <v>0</v>
      </c>
      <c r="C46" s="499">
        <f t="shared" ref="C46:Q46" si="1">SUM(C34:C45)</f>
        <v>0</v>
      </c>
      <c r="D46" s="499">
        <f t="shared" si="1"/>
        <v>0</v>
      </c>
      <c r="E46" s="499">
        <f t="shared" si="1"/>
        <v>0</v>
      </c>
      <c r="F46" s="500">
        <f t="shared" si="1"/>
        <v>0</v>
      </c>
      <c r="G46" s="500">
        <f t="shared" si="1"/>
        <v>0</v>
      </c>
      <c r="H46" s="499">
        <f t="shared" si="1"/>
        <v>0</v>
      </c>
      <c r="I46" s="499">
        <f t="shared" si="1"/>
        <v>0</v>
      </c>
      <c r="J46" s="499">
        <f t="shared" si="1"/>
        <v>0</v>
      </c>
      <c r="K46" s="499">
        <f t="shared" si="1"/>
        <v>0</v>
      </c>
      <c r="L46" s="499">
        <f t="shared" si="1"/>
        <v>0</v>
      </c>
      <c r="M46" s="499">
        <f t="shared" si="1"/>
        <v>0</v>
      </c>
      <c r="N46" s="499">
        <f t="shared" si="1"/>
        <v>0</v>
      </c>
      <c r="O46" s="499">
        <f t="shared" si="1"/>
        <v>0</v>
      </c>
      <c r="P46" s="499">
        <f t="shared" si="1"/>
        <v>0</v>
      </c>
      <c r="Q46" s="510">
        <f t="shared" si="1"/>
        <v>0</v>
      </c>
    </row>
    <row r="47" spans="1:17">
      <c r="A47" s="511"/>
      <c r="B47" s="512"/>
      <c r="C47" s="512"/>
      <c r="D47" s="512"/>
      <c r="E47" s="512"/>
      <c r="F47" s="513"/>
      <c r="G47" s="513"/>
      <c r="H47" s="512"/>
      <c r="I47" s="512"/>
      <c r="J47" s="512"/>
      <c r="K47" s="512"/>
      <c r="L47" s="512"/>
      <c r="M47" s="512"/>
      <c r="N47" s="512"/>
      <c r="O47" s="512"/>
      <c r="P47" s="512"/>
      <c r="Q47" s="514"/>
    </row>
    <row r="48" spans="1:17">
      <c r="A48" s="939" t="s">
        <v>185</v>
      </c>
      <c r="B48" s="939"/>
      <c r="C48" s="939"/>
      <c r="D48" s="939"/>
      <c r="E48" s="939"/>
      <c r="F48" s="939"/>
      <c r="G48" s="939"/>
      <c r="H48" s="939"/>
      <c r="I48" s="939"/>
      <c r="J48" s="939"/>
      <c r="K48" s="939"/>
      <c r="L48" s="939"/>
      <c r="M48" s="939"/>
      <c r="N48" s="939"/>
      <c r="O48" s="939"/>
      <c r="P48" s="939"/>
      <c r="Q48" s="939"/>
    </row>
    <row r="49" spans="1:17">
      <c r="A49" s="908" t="s">
        <v>151</v>
      </c>
      <c r="B49" s="908"/>
      <c r="C49" s="908"/>
      <c r="D49" s="908"/>
      <c r="E49" s="908"/>
      <c r="F49" s="908"/>
      <c r="G49" s="908"/>
      <c r="H49" s="908"/>
      <c r="I49" s="908"/>
      <c r="J49" s="908"/>
      <c r="K49" s="908"/>
      <c r="L49" s="908"/>
      <c r="M49" s="908"/>
      <c r="N49" s="908"/>
      <c r="O49" s="908"/>
      <c r="P49" s="908"/>
      <c r="Q49" s="908"/>
    </row>
    <row r="50" spans="1:17">
      <c r="A50" s="157"/>
      <c r="B50" s="157"/>
      <c r="C50" s="157"/>
      <c r="D50" s="157"/>
      <c r="E50" s="157"/>
      <c r="F50" s="426"/>
      <c r="G50" s="426"/>
      <c r="H50" s="157"/>
      <c r="I50" s="157"/>
      <c r="J50" s="157"/>
      <c r="K50" s="157"/>
      <c r="L50" s="157"/>
      <c r="M50" s="157"/>
      <c r="N50" s="157"/>
      <c r="O50" s="157"/>
      <c r="P50" s="341"/>
      <c r="Q50" s="341"/>
    </row>
    <row r="51" spans="1:17" ht="15.75">
      <c r="A51" s="921" t="s">
        <v>499</v>
      </c>
      <c r="B51" s="922"/>
      <c r="C51" s="922"/>
      <c r="D51" s="922"/>
      <c r="E51" s="922"/>
      <c r="F51" s="922"/>
      <c r="G51" s="922"/>
      <c r="H51" s="922"/>
      <c r="I51" s="923"/>
      <c r="J51" s="515"/>
      <c r="K51" s="515"/>
      <c r="L51" s="515"/>
      <c r="M51" s="515"/>
      <c r="N51" s="515"/>
      <c r="O51" s="515"/>
      <c r="P51" s="515"/>
      <c r="Q51" s="515"/>
    </row>
    <row r="52" spans="1:17">
      <c r="A52" s="934" t="s">
        <v>161</v>
      </c>
      <c r="B52" s="929" t="s">
        <v>162</v>
      </c>
      <c r="C52" s="930"/>
      <c r="D52" s="930"/>
      <c r="E52" s="931"/>
      <c r="F52" s="929" t="s">
        <v>163</v>
      </c>
      <c r="G52" s="930"/>
      <c r="H52" s="930"/>
      <c r="I52" s="931"/>
      <c r="J52" s="929" t="s">
        <v>164</v>
      </c>
      <c r="K52" s="930"/>
      <c r="L52" s="930"/>
      <c r="M52" s="931"/>
      <c r="N52" s="929" t="s">
        <v>9</v>
      </c>
      <c r="O52" s="930"/>
      <c r="P52" s="930"/>
      <c r="Q52" s="931"/>
    </row>
    <row r="53" spans="1:17" ht="33.75" customHeight="1">
      <c r="A53" s="924"/>
      <c r="B53" s="932" t="s">
        <v>500</v>
      </c>
      <c r="C53" s="929" t="s">
        <v>166</v>
      </c>
      <c r="D53" s="930"/>
      <c r="E53" s="931"/>
      <c r="F53" s="932" t="s">
        <v>501</v>
      </c>
      <c r="G53" s="929" t="s">
        <v>166</v>
      </c>
      <c r="H53" s="930"/>
      <c r="I53" s="931"/>
      <c r="J53" s="932" t="s">
        <v>500</v>
      </c>
      <c r="K53" s="929" t="s">
        <v>166</v>
      </c>
      <c r="L53" s="930"/>
      <c r="M53" s="931"/>
      <c r="N53" s="932" t="s">
        <v>500</v>
      </c>
      <c r="O53" s="929" t="s">
        <v>166</v>
      </c>
      <c r="P53" s="930"/>
      <c r="Q53" s="931"/>
    </row>
    <row r="54" spans="1:17" ht="19.5" customHeight="1">
      <c r="A54" s="925"/>
      <c r="B54" s="933"/>
      <c r="C54" s="771" t="s">
        <v>167</v>
      </c>
      <c r="D54" s="771" t="s">
        <v>168</v>
      </c>
      <c r="E54" s="771" t="s">
        <v>169</v>
      </c>
      <c r="F54" s="933"/>
      <c r="G54" s="771" t="s">
        <v>576</v>
      </c>
      <c r="H54" s="771" t="s">
        <v>168</v>
      </c>
      <c r="I54" s="771" t="s">
        <v>169</v>
      </c>
      <c r="J54" s="933"/>
      <c r="K54" s="771" t="s">
        <v>167</v>
      </c>
      <c r="L54" s="771" t="s">
        <v>168</v>
      </c>
      <c r="M54" s="771" t="s">
        <v>169</v>
      </c>
      <c r="N54" s="933"/>
      <c r="O54" s="771" t="s">
        <v>167</v>
      </c>
      <c r="P54" s="771" t="s">
        <v>168</v>
      </c>
      <c r="Q54" s="771" t="s">
        <v>169</v>
      </c>
    </row>
    <row r="55" spans="1:17">
      <c r="A55" s="481" t="s">
        <v>170</v>
      </c>
      <c r="B55" s="261"/>
      <c r="C55" s="261"/>
      <c r="D55" s="261"/>
      <c r="E55" s="261"/>
      <c r="F55" s="497"/>
      <c r="G55" s="497"/>
      <c r="H55" s="261"/>
      <c r="I55" s="261"/>
      <c r="J55" s="261"/>
      <c r="K55" s="261"/>
      <c r="L55" s="261"/>
      <c r="M55" s="261"/>
      <c r="N55" s="261"/>
      <c r="O55" s="261"/>
      <c r="P55" s="261"/>
      <c r="Q55" s="261"/>
    </row>
    <row r="56" spans="1:17">
      <c r="A56" s="481" t="s">
        <v>171</v>
      </c>
      <c r="B56" s="248"/>
      <c r="C56" s="248"/>
      <c r="D56" s="248"/>
      <c r="E56" s="248"/>
      <c r="F56" s="497"/>
      <c r="G56" s="497"/>
      <c r="H56" s="261"/>
      <c r="I56" s="261"/>
      <c r="J56" s="261"/>
      <c r="K56" s="261"/>
      <c r="L56" s="248"/>
      <c r="M56" s="248"/>
      <c r="N56" s="261"/>
      <c r="O56" s="261"/>
      <c r="P56" s="261"/>
      <c r="Q56" s="261"/>
    </row>
    <row r="57" spans="1:17">
      <c r="A57" s="481" t="s">
        <v>172</v>
      </c>
      <c r="B57" s="261"/>
      <c r="C57" s="261"/>
      <c r="D57" s="261"/>
      <c r="E57" s="261"/>
      <c r="F57" s="497"/>
      <c r="G57" s="497"/>
      <c r="H57" s="261"/>
      <c r="I57" s="261"/>
      <c r="J57" s="261"/>
      <c r="K57" s="261"/>
      <c r="L57" s="261"/>
      <c r="M57" s="261"/>
      <c r="N57" s="261"/>
      <c r="O57" s="261"/>
      <c r="P57" s="261"/>
      <c r="Q57" s="261"/>
    </row>
    <row r="58" spans="1:17">
      <c r="A58" s="481" t="s">
        <v>173</v>
      </c>
      <c r="B58" s="261"/>
      <c r="C58" s="261"/>
      <c r="D58" s="261"/>
      <c r="E58" s="261"/>
      <c r="F58" s="497"/>
      <c r="G58" s="497"/>
      <c r="H58" s="261"/>
      <c r="I58" s="261"/>
      <c r="J58" s="261"/>
      <c r="K58" s="261"/>
      <c r="L58" s="261"/>
      <c r="M58" s="261"/>
      <c r="N58" s="261"/>
      <c r="O58" s="261"/>
      <c r="P58" s="261"/>
      <c r="Q58" s="261"/>
    </row>
    <row r="59" spans="1:17">
      <c r="A59" s="481" t="s">
        <v>174</v>
      </c>
      <c r="B59" s="261"/>
      <c r="C59" s="261"/>
      <c r="D59" s="261"/>
      <c r="E59" s="261"/>
      <c r="F59" s="497"/>
      <c r="G59" s="497"/>
      <c r="H59" s="261"/>
      <c r="I59" s="261"/>
      <c r="J59" s="261"/>
      <c r="K59" s="261"/>
      <c r="L59" s="261"/>
      <c r="M59" s="261"/>
      <c r="N59" s="261"/>
      <c r="O59" s="261"/>
      <c r="P59" s="261"/>
      <c r="Q59" s="261"/>
    </row>
    <row r="60" spans="1:17">
      <c r="A60" s="481" t="s">
        <v>175</v>
      </c>
      <c r="B60" s="261"/>
      <c r="C60" s="261"/>
      <c r="D60" s="261"/>
      <c r="E60" s="261"/>
      <c r="F60" s="497"/>
      <c r="G60" s="497"/>
      <c r="H60" s="261"/>
      <c r="I60" s="261"/>
      <c r="J60" s="261"/>
      <c r="K60" s="261"/>
      <c r="L60" s="261"/>
      <c r="M60" s="261"/>
      <c r="N60" s="261"/>
      <c r="O60" s="261"/>
      <c r="P60" s="261"/>
      <c r="Q60" s="261"/>
    </row>
    <row r="61" spans="1:17">
      <c r="A61" s="481" t="s">
        <v>176</v>
      </c>
      <c r="B61" s="261"/>
      <c r="C61" s="261"/>
      <c r="D61" s="261"/>
      <c r="E61" s="261"/>
      <c r="F61" s="497"/>
      <c r="G61" s="497"/>
      <c r="H61" s="261"/>
      <c r="I61" s="261"/>
      <c r="J61" s="261"/>
      <c r="K61" s="261"/>
      <c r="L61" s="261"/>
      <c r="M61" s="261"/>
      <c r="N61" s="261"/>
      <c r="O61" s="261"/>
      <c r="P61" s="261"/>
      <c r="Q61" s="261"/>
    </row>
    <row r="62" spans="1:17">
      <c r="A62" s="481" t="s">
        <v>177</v>
      </c>
      <c r="B62" s="261"/>
      <c r="C62" s="261"/>
      <c r="D62" s="261"/>
      <c r="E62" s="261"/>
      <c r="F62" s="497"/>
      <c r="G62" s="497"/>
      <c r="H62" s="261"/>
      <c r="I62" s="261"/>
      <c r="J62" s="261"/>
      <c r="K62" s="261"/>
      <c r="L62" s="261"/>
      <c r="M62" s="261"/>
      <c r="N62" s="261"/>
      <c r="O62" s="261"/>
      <c r="P62" s="261"/>
      <c r="Q62" s="261"/>
    </row>
    <row r="63" spans="1:17">
      <c r="A63" s="481" t="s">
        <v>178</v>
      </c>
      <c r="B63" s="261"/>
      <c r="C63" s="261"/>
      <c r="D63" s="261"/>
      <c r="E63" s="261"/>
      <c r="F63" s="497">
        <v>1</v>
      </c>
      <c r="G63" s="497">
        <v>5848</v>
      </c>
      <c r="H63" s="261"/>
      <c r="I63" s="261"/>
      <c r="J63" s="261"/>
      <c r="K63" s="261"/>
      <c r="L63" s="261"/>
      <c r="M63" s="261"/>
      <c r="N63" s="261">
        <f>F63</f>
        <v>1</v>
      </c>
      <c r="O63" s="261">
        <f>G63</f>
        <v>5848</v>
      </c>
      <c r="P63" s="261"/>
      <c r="Q63" s="261"/>
    </row>
    <row r="64" spans="1:17">
      <c r="A64" s="481" t="s">
        <v>179</v>
      </c>
      <c r="B64" s="261"/>
      <c r="C64" s="261"/>
      <c r="D64" s="261"/>
      <c r="E64" s="261"/>
      <c r="F64" s="497">
        <v>2</v>
      </c>
      <c r="G64" s="497">
        <v>159771</v>
      </c>
      <c r="H64" s="261"/>
      <c r="I64" s="261"/>
      <c r="J64" s="261"/>
      <c r="K64" s="261"/>
      <c r="L64" s="261"/>
      <c r="M64" s="261"/>
      <c r="N64" s="261">
        <f>F64</f>
        <v>2</v>
      </c>
      <c r="O64" s="261">
        <f>G64</f>
        <v>159771</v>
      </c>
      <c r="P64" s="261"/>
      <c r="Q64" s="261"/>
    </row>
    <row r="65" spans="1:17">
      <c r="A65" s="481" t="s">
        <v>180</v>
      </c>
      <c r="B65" s="261"/>
      <c r="C65" s="261"/>
      <c r="D65" s="261"/>
      <c r="E65" s="261"/>
      <c r="F65" s="497"/>
      <c r="G65" s="497"/>
      <c r="H65" s="261"/>
      <c r="I65" s="261"/>
      <c r="J65" s="261"/>
      <c r="K65" s="261"/>
      <c r="L65" s="261"/>
      <c r="M65" s="261"/>
      <c r="N65" s="261"/>
      <c r="O65" s="261"/>
      <c r="P65" s="261"/>
      <c r="Q65" s="261"/>
    </row>
    <row r="66" spans="1:17" ht="13.5" thickBot="1">
      <c r="A66" s="489" t="s">
        <v>181</v>
      </c>
      <c r="B66" s="508"/>
      <c r="C66" s="508"/>
      <c r="D66" s="508"/>
      <c r="E66" s="508"/>
      <c r="F66" s="509"/>
      <c r="G66" s="509"/>
      <c r="H66" s="508"/>
      <c r="I66" s="508"/>
      <c r="J66" s="508"/>
      <c r="K66" s="508"/>
      <c r="L66" s="508"/>
      <c r="M66" s="508"/>
      <c r="N66" s="508"/>
      <c r="O66" s="508"/>
      <c r="P66" s="508"/>
      <c r="Q66" s="508"/>
    </row>
    <row r="67" spans="1:17" ht="13.5" thickBot="1">
      <c r="A67" s="344" t="s">
        <v>182</v>
      </c>
      <c r="B67" s="499">
        <f>SUM(B55:B66)</f>
        <v>0</v>
      </c>
      <c r="C67" s="499">
        <f t="shared" ref="C67:Q67" si="2">SUM(C55:C66)</f>
        <v>0</v>
      </c>
      <c r="D67" s="499">
        <f t="shared" si="2"/>
        <v>0</v>
      </c>
      <c r="E67" s="499">
        <f t="shared" si="2"/>
        <v>0</v>
      </c>
      <c r="F67" s="500">
        <f t="shared" si="2"/>
        <v>3</v>
      </c>
      <c r="G67" s="500">
        <f t="shared" si="2"/>
        <v>165619</v>
      </c>
      <c r="H67" s="499">
        <f t="shared" si="2"/>
        <v>0</v>
      </c>
      <c r="I67" s="499">
        <f t="shared" si="2"/>
        <v>0</v>
      </c>
      <c r="J67" s="499">
        <f t="shared" si="2"/>
        <v>0</v>
      </c>
      <c r="K67" s="499">
        <f t="shared" si="2"/>
        <v>0</v>
      </c>
      <c r="L67" s="499">
        <f t="shared" si="2"/>
        <v>0</v>
      </c>
      <c r="M67" s="499">
        <f t="shared" si="2"/>
        <v>0</v>
      </c>
      <c r="N67" s="499">
        <f t="shared" si="2"/>
        <v>3</v>
      </c>
      <c r="O67" s="499">
        <f t="shared" si="2"/>
        <v>165619</v>
      </c>
      <c r="P67" s="499">
        <f t="shared" si="2"/>
        <v>0</v>
      </c>
      <c r="Q67" s="510">
        <f t="shared" si="2"/>
        <v>0</v>
      </c>
    </row>
    <row r="69" spans="1:17">
      <c r="A69" s="940" t="s">
        <v>186</v>
      </c>
      <c r="B69" s="940"/>
      <c r="C69" s="940"/>
      <c r="D69" s="940"/>
      <c r="E69" s="940"/>
      <c r="F69" s="940"/>
      <c r="G69" s="940"/>
      <c r="H69" s="940"/>
      <c r="I69" s="940"/>
      <c r="J69" s="940"/>
      <c r="K69" s="940"/>
      <c r="L69" s="940"/>
      <c r="M69" s="940"/>
      <c r="N69" s="940"/>
      <c r="O69" s="940"/>
      <c r="P69" s="940"/>
      <c r="Q69" s="940"/>
    </row>
    <row r="70" spans="1:17">
      <c r="A70" s="908" t="s">
        <v>151</v>
      </c>
      <c r="B70" s="908"/>
      <c r="C70" s="908"/>
      <c r="D70" s="908"/>
      <c r="E70" s="908"/>
      <c r="F70" s="908"/>
      <c r="G70" s="908"/>
      <c r="H70" s="908"/>
      <c r="I70" s="908"/>
      <c r="J70" s="908"/>
      <c r="K70" s="908"/>
      <c r="L70" s="908"/>
      <c r="M70" s="908"/>
      <c r="N70" s="908"/>
      <c r="O70" s="908"/>
      <c r="P70" s="908"/>
      <c r="Q70" s="908"/>
    </row>
    <row r="71" spans="1:17">
      <c r="A71" s="329" t="s">
        <v>577</v>
      </c>
    </row>
  </sheetData>
  <mergeCells count="51">
    <mergeCell ref="A69:Q69"/>
    <mergeCell ref="A70:Q70"/>
    <mergeCell ref="A52:A54"/>
    <mergeCell ref="B52:E52"/>
    <mergeCell ref="F52:I52"/>
    <mergeCell ref="J52:M52"/>
    <mergeCell ref="N52:Q52"/>
    <mergeCell ref="B53:B54"/>
    <mergeCell ref="C53:E53"/>
    <mergeCell ref="F53:F54"/>
    <mergeCell ref="G53:I53"/>
    <mergeCell ref="J53:J54"/>
    <mergeCell ref="O32:Q32"/>
    <mergeCell ref="A48:Q48"/>
    <mergeCell ref="A49:Q49"/>
    <mergeCell ref="J31:J33"/>
    <mergeCell ref="K53:M53"/>
    <mergeCell ref="N53:N54"/>
    <mergeCell ref="O53:Q53"/>
    <mergeCell ref="N6:N7"/>
    <mergeCell ref="A51:I51"/>
    <mergeCell ref="A31:A33"/>
    <mergeCell ref="B31:B33"/>
    <mergeCell ref="C31:E32"/>
    <mergeCell ref="F31:F33"/>
    <mergeCell ref="G32:I32"/>
    <mergeCell ref="K32:M32"/>
    <mergeCell ref="N32:N33"/>
    <mergeCell ref="A24:Q24"/>
    <mergeCell ref="A25:Q25"/>
    <mergeCell ref="A27:I27"/>
    <mergeCell ref="B28:E28"/>
    <mergeCell ref="F28:I28"/>
    <mergeCell ref="J28:M28"/>
    <mergeCell ref="N28:Q28"/>
    <mergeCell ref="A1:Q1"/>
    <mergeCell ref="A2:Q2"/>
    <mergeCell ref="A3:Q3"/>
    <mergeCell ref="A4:I4"/>
    <mergeCell ref="A5:A7"/>
    <mergeCell ref="B5:E5"/>
    <mergeCell ref="F5:I5"/>
    <mergeCell ref="J5:M5"/>
    <mergeCell ref="N5:Q5"/>
    <mergeCell ref="B6:B7"/>
    <mergeCell ref="O6:Q6"/>
    <mergeCell ref="C6:E6"/>
    <mergeCell ref="F6:F7"/>
    <mergeCell ref="G6:I6"/>
    <mergeCell ref="J6:J7"/>
    <mergeCell ref="K6:M6"/>
  </mergeCells>
  <printOptions horizontalCentered="1" verticalCentered="1" headings="1"/>
  <pageMargins left="0.25" right="0.25" top="0.5" bottom="0.5" header="0.5" footer="0.5"/>
  <pageSetup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85" zoomScaleNormal="85" workbookViewId="0">
      <selection activeCell="I25" sqref="I25"/>
    </sheetView>
  </sheetViews>
  <sheetFormatPr defaultRowHeight="12.75"/>
  <cols>
    <col min="1" max="1" width="33.42578125" customWidth="1"/>
    <col min="2" max="4" width="14.7109375" customWidth="1"/>
    <col min="5" max="13" width="11.7109375" customWidth="1"/>
  </cols>
  <sheetData>
    <row r="1" spans="1:13" ht="15.75">
      <c r="A1" s="942" t="s">
        <v>187</v>
      </c>
      <c r="B1" s="942"/>
      <c r="C1" s="942"/>
      <c r="D1" s="942"/>
      <c r="E1" s="942"/>
      <c r="F1" s="942"/>
      <c r="G1" s="942"/>
      <c r="H1" s="942"/>
      <c r="I1" s="942"/>
      <c r="J1" s="942"/>
      <c r="K1" s="942"/>
      <c r="L1" s="942"/>
      <c r="M1" s="942"/>
    </row>
    <row r="2" spans="1:13" ht="15.75">
      <c r="A2" s="942" t="s">
        <v>1</v>
      </c>
      <c r="B2" s="945"/>
      <c r="C2" s="945"/>
      <c r="D2" s="945"/>
      <c r="E2" s="945"/>
      <c r="F2" s="945"/>
      <c r="G2" s="945"/>
      <c r="H2" s="945"/>
      <c r="I2" s="945"/>
      <c r="J2" s="945"/>
      <c r="K2" s="945"/>
      <c r="L2" s="945"/>
      <c r="M2" s="945"/>
    </row>
    <row r="3" spans="1:13" ht="15.75">
      <c r="A3" s="943" t="s">
        <v>571</v>
      </c>
      <c r="B3" s="944"/>
      <c r="C3" s="944"/>
      <c r="D3" s="944"/>
      <c r="E3" s="944"/>
      <c r="F3" s="944"/>
      <c r="G3" s="944"/>
      <c r="H3" s="944"/>
      <c r="I3" s="944"/>
      <c r="J3" s="944"/>
      <c r="K3" s="944"/>
      <c r="L3" s="944"/>
      <c r="M3" s="944"/>
    </row>
    <row r="4" spans="1:13" s="38" customFormat="1" ht="15.75">
      <c r="A4" s="567"/>
      <c r="B4" s="568"/>
      <c r="C4" s="568"/>
      <c r="D4" s="568"/>
      <c r="E4" s="568"/>
      <c r="F4" s="568"/>
      <c r="G4" s="568"/>
      <c r="H4" s="568"/>
      <c r="I4" s="568"/>
      <c r="J4" s="568"/>
      <c r="K4" s="568"/>
      <c r="L4" s="568"/>
      <c r="M4" s="568"/>
    </row>
    <row r="5" spans="1:13" ht="24" customHeight="1">
      <c r="A5" s="317"/>
      <c r="B5" s="946" t="s">
        <v>188</v>
      </c>
      <c r="C5" s="946"/>
      <c r="D5" s="946"/>
      <c r="E5" s="946" t="s">
        <v>3</v>
      </c>
      <c r="F5" s="946"/>
      <c r="G5" s="946"/>
      <c r="H5" s="946" t="s">
        <v>189</v>
      </c>
      <c r="I5" s="946"/>
      <c r="J5" s="946"/>
      <c r="K5" s="947" t="s">
        <v>190</v>
      </c>
      <c r="L5" s="948"/>
      <c r="M5" s="948"/>
    </row>
    <row r="6" spans="1:13" ht="21.75" customHeight="1">
      <c r="A6" s="317"/>
      <c r="B6" s="570" t="s">
        <v>7</v>
      </c>
      <c r="C6" s="570" t="s">
        <v>8</v>
      </c>
      <c r="D6" s="570" t="s">
        <v>9</v>
      </c>
      <c r="E6" s="570" t="s">
        <v>7</v>
      </c>
      <c r="F6" s="570" t="s">
        <v>8</v>
      </c>
      <c r="G6" s="570" t="s">
        <v>9</v>
      </c>
      <c r="H6" s="570" t="s">
        <v>7</v>
      </c>
      <c r="I6" s="570" t="s">
        <v>8</v>
      </c>
      <c r="J6" s="570" t="s">
        <v>9</v>
      </c>
      <c r="K6" s="570" t="s">
        <v>7</v>
      </c>
      <c r="L6" s="570" t="s">
        <v>8</v>
      </c>
      <c r="M6" s="570" t="s">
        <v>9</v>
      </c>
    </row>
    <row r="7" spans="1:13">
      <c r="A7" s="3" t="s">
        <v>88</v>
      </c>
      <c r="B7" s="1"/>
      <c r="C7" s="1"/>
      <c r="D7" s="1"/>
      <c r="E7" s="1"/>
      <c r="F7" s="1"/>
      <c r="G7" s="1"/>
      <c r="H7" s="1"/>
      <c r="I7" s="1"/>
      <c r="J7" s="1"/>
      <c r="K7" s="1"/>
      <c r="L7" s="1"/>
      <c r="M7" s="1"/>
    </row>
    <row r="8" spans="1:13" ht="15" thickBot="1">
      <c r="A8" s="379" t="s">
        <v>191</v>
      </c>
      <c r="B8" s="427" t="s">
        <v>12</v>
      </c>
      <c r="C8" s="395">
        <v>1000000</v>
      </c>
      <c r="D8" s="428">
        <f>SUM(C8)</f>
        <v>1000000</v>
      </c>
      <c r="E8" s="427" t="s">
        <v>12</v>
      </c>
      <c r="F8" s="396">
        <v>26600</v>
      </c>
      <c r="G8" s="428">
        <f>SUM(F8)</f>
        <v>26600</v>
      </c>
      <c r="H8" s="427" t="s">
        <v>12</v>
      </c>
      <c r="I8" s="396">
        <v>221201.83000000002</v>
      </c>
      <c r="J8" s="428">
        <f>SUM(I8)</f>
        <v>221201.83000000002</v>
      </c>
      <c r="K8" s="427" t="s">
        <v>12</v>
      </c>
      <c r="L8" s="397">
        <f t="shared" ref="L8:M15" si="0">IF(C8=0, 0, I8/C8)</f>
        <v>0.22120183000000002</v>
      </c>
      <c r="M8" s="397">
        <f t="shared" si="0"/>
        <v>0.22120183000000002</v>
      </c>
    </row>
    <row r="9" spans="1:13" s="38" customFormat="1" ht="13.5" thickBot="1">
      <c r="A9" s="232" t="s">
        <v>192</v>
      </c>
      <c r="B9" s="431" t="s">
        <v>12</v>
      </c>
      <c r="C9" s="432">
        <f>SUM(C8)</f>
        <v>1000000</v>
      </c>
      <c r="D9" s="433">
        <f>SUM(D8)</f>
        <v>1000000</v>
      </c>
      <c r="E9" s="431" t="s">
        <v>12</v>
      </c>
      <c r="F9" s="434">
        <f>SUM(F8)</f>
        <v>26600</v>
      </c>
      <c r="G9" s="433">
        <f>SUM(G8)</f>
        <v>26600</v>
      </c>
      <c r="H9" s="431" t="s">
        <v>12</v>
      </c>
      <c r="I9" s="434">
        <f>SUM(I8)</f>
        <v>221201.83000000002</v>
      </c>
      <c r="J9" s="433">
        <f>SUM(J8)</f>
        <v>221201.83000000002</v>
      </c>
      <c r="K9" s="431" t="s">
        <v>12</v>
      </c>
      <c r="L9" s="435">
        <f>I9/C9</f>
        <v>0.22120183000000002</v>
      </c>
      <c r="M9" s="435">
        <f t="shared" si="0"/>
        <v>0.22120183000000002</v>
      </c>
    </row>
    <row r="10" spans="1:13">
      <c r="A10" s="429" t="s">
        <v>193</v>
      </c>
      <c r="B10" s="430"/>
      <c r="C10" s="430"/>
      <c r="D10" s="430"/>
      <c r="E10" s="430"/>
      <c r="F10" s="430"/>
      <c r="G10" s="430"/>
      <c r="H10" s="430"/>
      <c r="I10" s="430"/>
      <c r="J10" s="430"/>
      <c r="K10" s="430"/>
      <c r="L10" s="430"/>
      <c r="M10" s="430"/>
    </row>
    <row r="11" spans="1:13" s="12" customFormat="1" ht="17.25" customHeight="1">
      <c r="A11" s="2" t="s">
        <v>581</v>
      </c>
      <c r="B11" s="319" t="s">
        <v>12</v>
      </c>
      <c r="C11" s="233">
        <v>137500</v>
      </c>
      <c r="D11" s="320">
        <f>SUM(C11)</f>
        <v>137500</v>
      </c>
      <c r="E11" s="319" t="s">
        <v>12</v>
      </c>
      <c r="F11" s="318">
        <v>0</v>
      </c>
      <c r="G11" s="318">
        <f>SUM(E11:F11)</f>
        <v>0</v>
      </c>
      <c r="H11" s="319" t="s">
        <v>12</v>
      </c>
      <c r="I11" s="318">
        <v>139547.09999999998</v>
      </c>
      <c r="J11" s="318">
        <f>SUM(H11:I11)</f>
        <v>139547.09999999998</v>
      </c>
      <c r="K11" s="319" t="s">
        <v>12</v>
      </c>
      <c r="L11" s="234">
        <f t="shared" si="0"/>
        <v>1.0148879999999998</v>
      </c>
      <c r="M11" s="313">
        <f t="shared" si="0"/>
        <v>1.0148879999999998</v>
      </c>
    </row>
    <row r="12" spans="1:13" s="12" customFormat="1" ht="14.25">
      <c r="A12" s="2" t="s">
        <v>582</v>
      </c>
      <c r="B12" s="319" t="s">
        <v>12</v>
      </c>
      <c r="C12" s="233">
        <v>125000</v>
      </c>
      <c r="D12" s="321">
        <f t="shared" ref="D12:D14" si="1">SUM(C12)</f>
        <v>125000</v>
      </c>
      <c r="E12" s="319" t="s">
        <v>12</v>
      </c>
      <c r="F12" s="318">
        <v>0</v>
      </c>
      <c r="G12" s="318">
        <f t="shared" ref="G12:G14" si="2">SUM(E12:F12)</f>
        <v>0</v>
      </c>
      <c r="H12" s="319" t="s">
        <v>12</v>
      </c>
      <c r="I12" s="318">
        <v>173774.07</v>
      </c>
      <c r="J12" s="318">
        <f t="shared" ref="J12:J14" si="3">SUM(H12:I12)</f>
        <v>173774.07</v>
      </c>
      <c r="K12" s="319" t="s">
        <v>12</v>
      </c>
      <c r="L12" s="234">
        <f t="shared" si="0"/>
        <v>1.39019256</v>
      </c>
      <c r="M12" s="313">
        <f t="shared" si="0"/>
        <v>1.39019256</v>
      </c>
    </row>
    <row r="13" spans="1:13" s="12" customFormat="1" ht="14.25">
      <c r="A13" s="2" t="s">
        <v>194</v>
      </c>
      <c r="B13" s="319" t="s">
        <v>12</v>
      </c>
      <c r="C13" s="233">
        <v>37500</v>
      </c>
      <c r="D13" s="321">
        <f t="shared" si="1"/>
        <v>37500</v>
      </c>
      <c r="E13" s="319" t="s">
        <v>12</v>
      </c>
      <c r="F13" s="318">
        <v>0</v>
      </c>
      <c r="G13" s="318">
        <f t="shared" si="2"/>
        <v>0</v>
      </c>
      <c r="H13" s="319" t="s">
        <v>12</v>
      </c>
      <c r="I13" s="318">
        <v>37500</v>
      </c>
      <c r="J13" s="318">
        <f t="shared" si="3"/>
        <v>37500</v>
      </c>
      <c r="K13" s="319" t="s">
        <v>12</v>
      </c>
      <c r="L13" s="234">
        <f t="shared" si="0"/>
        <v>1</v>
      </c>
      <c r="M13" s="313">
        <f t="shared" si="0"/>
        <v>1</v>
      </c>
    </row>
    <row r="14" spans="1:13" s="12" customFormat="1" ht="18" thickBot="1">
      <c r="A14" s="670" t="s">
        <v>422</v>
      </c>
      <c r="B14" s="319" t="s">
        <v>12</v>
      </c>
      <c r="C14" s="233">
        <v>200000</v>
      </c>
      <c r="D14" s="321">
        <f t="shared" si="1"/>
        <v>200000</v>
      </c>
      <c r="E14" s="319" t="s">
        <v>12</v>
      </c>
      <c r="F14" s="318">
        <v>5211.32</v>
      </c>
      <c r="G14" s="318">
        <f t="shared" si="2"/>
        <v>5211.32</v>
      </c>
      <c r="H14" s="319" t="s">
        <v>12</v>
      </c>
      <c r="I14" s="318">
        <v>26907.87</v>
      </c>
      <c r="J14" s="318">
        <f t="shared" si="3"/>
        <v>26907.87</v>
      </c>
      <c r="K14" s="319" t="s">
        <v>12</v>
      </c>
      <c r="L14" s="234">
        <f t="shared" si="0"/>
        <v>0.13453935</v>
      </c>
      <c r="M14" s="313">
        <f t="shared" si="0"/>
        <v>0.13453935</v>
      </c>
    </row>
    <row r="15" spans="1:13" s="12" customFormat="1" ht="13.5" thickBot="1">
      <c r="A15" s="232" t="s">
        <v>195</v>
      </c>
      <c r="B15" s="398" t="s">
        <v>12</v>
      </c>
      <c r="C15" s="399">
        <f>SUM(C11:C14)</f>
        <v>500000</v>
      </c>
      <c r="D15" s="399">
        <f>SUM(D11:D14)</f>
        <v>500000</v>
      </c>
      <c r="E15" s="398" t="s">
        <v>12</v>
      </c>
      <c r="F15" s="399">
        <f>SUM(F11:F14)</f>
        <v>5211.32</v>
      </c>
      <c r="G15" s="399">
        <f>SUM(G11:G14)</f>
        <v>5211.32</v>
      </c>
      <c r="H15" s="398" t="s">
        <v>12</v>
      </c>
      <c r="I15" s="399">
        <f>SUM(I11:I14)</f>
        <v>377729.04</v>
      </c>
      <c r="J15" s="399">
        <f>SUM(J11:J14)</f>
        <v>377729.04</v>
      </c>
      <c r="K15" s="398" t="s">
        <v>12</v>
      </c>
      <c r="L15" s="400">
        <f>I15/C15</f>
        <v>0.75545807999999992</v>
      </c>
      <c r="M15" s="400">
        <f t="shared" si="0"/>
        <v>0.75545807999999992</v>
      </c>
    </row>
    <row r="16" spans="1:13" s="12" customFormat="1"/>
    <row r="17" spans="1:18" s="12" customFormat="1" ht="14.25">
      <c r="A17" s="633" t="s">
        <v>196</v>
      </c>
    </row>
    <row r="18" spans="1:18" s="12" customFormat="1" ht="14.25">
      <c r="A18" s="634" t="s">
        <v>424</v>
      </c>
    </row>
    <row r="19" spans="1:18" s="12" customFormat="1" ht="14.25">
      <c r="A19" s="635" t="s">
        <v>580</v>
      </c>
    </row>
    <row r="20" spans="1:18" s="12" customFormat="1" ht="14.25">
      <c r="A20" s="235" t="s">
        <v>423</v>
      </c>
    </row>
    <row r="21" spans="1:18">
      <c r="A21" s="941" t="s">
        <v>151</v>
      </c>
      <c r="B21" s="941"/>
      <c r="C21" s="941"/>
      <c r="D21" s="941"/>
      <c r="E21" s="941"/>
      <c r="F21" s="941"/>
      <c r="G21" s="941"/>
      <c r="H21" s="941"/>
      <c r="I21" s="941"/>
      <c r="J21" s="941"/>
      <c r="K21" s="941"/>
      <c r="L21" s="941"/>
      <c r="M21" s="941"/>
      <c r="N21" s="114"/>
      <c r="O21" s="114"/>
      <c r="P21" s="114"/>
      <c r="Q21" s="114"/>
      <c r="R21" s="114"/>
    </row>
    <row r="23" spans="1:18">
      <c r="A23" s="9"/>
      <c r="B23" s="9"/>
      <c r="C23" s="9"/>
      <c r="D23" s="9"/>
      <c r="E23" s="9"/>
      <c r="F23" s="9"/>
      <c r="G23" s="9"/>
      <c r="H23" s="9"/>
      <c r="I23" s="9"/>
      <c r="J23" s="9"/>
      <c r="K23" s="9"/>
      <c r="L23" s="9"/>
      <c r="M23" s="9"/>
      <c r="N23" s="38"/>
      <c r="O23" s="38"/>
      <c r="P23" s="38"/>
      <c r="Q23" s="38"/>
      <c r="R23" s="38"/>
    </row>
    <row r="24" spans="1:18">
      <c r="A24" s="9"/>
      <c r="B24" s="9"/>
      <c r="C24" s="9"/>
      <c r="D24" s="9"/>
      <c r="E24" s="9"/>
      <c r="F24" s="9"/>
      <c r="G24" s="9"/>
      <c r="H24" s="9"/>
      <c r="I24" s="9"/>
      <c r="J24" s="9"/>
      <c r="K24" s="9"/>
      <c r="L24" s="9"/>
      <c r="M24" s="9"/>
      <c r="N24" s="9"/>
      <c r="O24" s="38"/>
      <c r="P24" s="38"/>
      <c r="Q24" s="38"/>
      <c r="R24" s="38"/>
    </row>
    <row r="25" spans="1:18">
      <c r="A25" s="111"/>
      <c r="B25" s="38"/>
      <c r="C25" s="38"/>
      <c r="D25" s="38"/>
      <c r="E25" s="38"/>
      <c r="F25" s="38"/>
      <c r="G25" s="38"/>
      <c r="H25" s="38"/>
      <c r="I25" s="38"/>
      <c r="J25" s="38"/>
      <c r="K25" s="38"/>
      <c r="L25" s="38"/>
      <c r="M25" s="38"/>
      <c r="N25" s="9"/>
      <c r="O25" s="38"/>
      <c r="P25" s="38"/>
      <c r="Q25" s="38"/>
      <c r="R25" s="38"/>
    </row>
    <row r="26" spans="1:18">
      <c r="A26" s="668"/>
    </row>
    <row r="27" spans="1:18">
      <c r="A27" s="669"/>
    </row>
    <row r="28" spans="1:18">
      <c r="A28" s="635"/>
    </row>
    <row r="29" spans="1:18">
      <c r="A29" s="235"/>
    </row>
    <row r="30" spans="1:18">
      <c r="A30" s="235"/>
    </row>
  </sheetData>
  <mergeCells count="8">
    <mergeCell ref="A21:M21"/>
    <mergeCell ref="A1:M1"/>
    <mergeCell ref="A3:M3"/>
    <mergeCell ref="A2:M2"/>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1"/>
  <sheetViews>
    <sheetView zoomScale="90" zoomScaleNormal="90" workbookViewId="0">
      <selection activeCell="H7" sqref="H7"/>
    </sheetView>
  </sheetViews>
  <sheetFormatPr defaultColWidth="9.28515625" defaultRowHeight="12.75"/>
  <cols>
    <col min="1" max="1" width="32.7109375" style="329" customWidth="1"/>
    <col min="2" max="2" width="10.28515625" style="329" customWidth="1"/>
    <col min="3" max="3" width="18.42578125" style="329" customWidth="1"/>
    <col min="4" max="4" width="21.28515625" style="329" customWidth="1"/>
    <col min="5" max="16384" width="9.28515625" style="329"/>
  </cols>
  <sheetData>
    <row r="1" spans="1:13" ht="30.75" customHeight="1">
      <c r="A1" s="949" t="s">
        <v>467</v>
      </c>
      <c r="B1" s="949"/>
      <c r="C1" s="949"/>
      <c r="D1" s="949"/>
      <c r="E1" s="516"/>
      <c r="F1" s="516"/>
      <c r="G1" s="516"/>
      <c r="H1" s="516"/>
      <c r="I1" s="516"/>
      <c r="J1" s="516"/>
      <c r="K1" s="516"/>
      <c r="L1" s="516"/>
      <c r="M1" s="516"/>
    </row>
    <row r="2" spans="1:13" ht="15.75">
      <c r="A2" s="837" t="s">
        <v>1</v>
      </c>
      <c r="B2" s="837"/>
      <c r="C2" s="837"/>
      <c r="D2" s="837"/>
      <c r="E2" s="146"/>
      <c r="F2" s="146"/>
      <c r="G2" s="146"/>
      <c r="H2" s="146"/>
      <c r="I2" s="146"/>
      <c r="J2" s="146"/>
      <c r="K2" s="146"/>
      <c r="L2" s="146"/>
      <c r="M2" s="146"/>
    </row>
    <row r="3" spans="1:13" ht="15.75">
      <c r="A3" s="842" t="s">
        <v>571</v>
      </c>
      <c r="B3" s="842"/>
      <c r="C3" s="842"/>
      <c r="D3" s="842"/>
      <c r="E3" s="145"/>
      <c r="F3" s="145"/>
      <c r="G3" s="145"/>
      <c r="H3" s="145"/>
      <c r="I3" s="145"/>
      <c r="J3" s="145"/>
      <c r="K3" s="145"/>
      <c r="L3" s="145"/>
      <c r="M3" s="145"/>
    </row>
    <row r="4" spans="1:13" ht="16.5" thickBot="1">
      <c r="A4" s="707"/>
      <c r="B4" s="707"/>
      <c r="C4" s="707"/>
      <c r="D4" s="707"/>
      <c r="E4" s="145"/>
      <c r="F4" s="145"/>
      <c r="G4" s="145"/>
      <c r="H4" s="145"/>
      <c r="I4" s="145"/>
      <c r="J4" s="145"/>
      <c r="K4" s="145"/>
      <c r="L4" s="145"/>
      <c r="M4" s="145"/>
    </row>
    <row r="5" spans="1:13" ht="15.75" thickBot="1">
      <c r="A5" s="953" t="s">
        <v>502</v>
      </c>
      <c r="B5" s="954"/>
      <c r="C5" s="954"/>
      <c r="D5" s="955"/>
    </row>
    <row r="6" spans="1:13" ht="60.75" thickBot="1">
      <c r="A6" s="517" t="s">
        <v>46</v>
      </c>
      <c r="B6" s="517" t="s">
        <v>47</v>
      </c>
      <c r="C6" s="518" t="s">
        <v>197</v>
      </c>
      <c r="D6" s="518" t="s">
        <v>198</v>
      </c>
      <c r="E6" s="519"/>
    </row>
    <row r="7" spans="1:13" ht="26.65" customHeight="1" thickBot="1">
      <c r="A7" s="520" t="s">
        <v>199</v>
      </c>
      <c r="B7" s="521" t="s">
        <v>61</v>
      </c>
      <c r="C7" s="522" t="s">
        <v>12</v>
      </c>
      <c r="D7" s="523" t="s">
        <v>12</v>
      </c>
    </row>
    <row r="8" spans="1:13" ht="26.65" customHeight="1" thickBot="1">
      <c r="A8" s="524"/>
      <c r="B8" s="524"/>
      <c r="C8" s="524"/>
      <c r="D8" s="524"/>
    </row>
    <row r="9" spans="1:13" ht="15.75" thickBot="1">
      <c r="A9" s="953" t="s">
        <v>503</v>
      </c>
      <c r="B9" s="956"/>
      <c r="C9" s="957"/>
      <c r="D9" s="525"/>
    </row>
    <row r="10" spans="1:13" ht="60.75" customHeight="1" thickBot="1">
      <c r="A10" s="517" t="s">
        <v>46</v>
      </c>
      <c r="B10" s="517" t="s">
        <v>47</v>
      </c>
      <c r="C10" s="518" t="s">
        <v>200</v>
      </c>
      <c r="D10" s="526"/>
    </row>
    <row r="11" spans="1:13" ht="25.9" customHeight="1" thickBot="1">
      <c r="A11" s="520" t="s">
        <v>201</v>
      </c>
      <c r="B11" s="521" t="s">
        <v>65</v>
      </c>
      <c r="C11" s="527">
        <v>3465</v>
      </c>
      <c r="D11" s="43"/>
    </row>
    <row r="12" spans="1:13" ht="25.9" customHeight="1">
      <c r="A12" s="524"/>
      <c r="B12" s="524"/>
      <c r="C12" s="524"/>
      <c r="D12" s="43"/>
    </row>
    <row r="13" spans="1:13" ht="13.5" thickBot="1">
      <c r="A13" s="341"/>
      <c r="B13" s="341"/>
      <c r="C13" s="341"/>
      <c r="D13" s="341"/>
    </row>
    <row r="14" spans="1:13" ht="14.25" customHeight="1" thickBot="1">
      <c r="A14" s="950" t="s">
        <v>504</v>
      </c>
      <c r="B14" s="951"/>
      <c r="C14" s="952"/>
      <c r="D14" s="341"/>
    </row>
    <row r="15" spans="1:13" ht="30.75" thickBot="1">
      <c r="A15" s="528" t="s">
        <v>202</v>
      </c>
      <c r="B15" s="529" t="s">
        <v>203</v>
      </c>
      <c r="C15" s="530" t="s">
        <v>204</v>
      </c>
      <c r="D15" s="341"/>
    </row>
    <row r="16" spans="1:13" ht="14.25">
      <c r="A16" s="531"/>
      <c r="B16" s="532"/>
      <c r="C16" s="706"/>
    </row>
    <row r="17" spans="1:4" ht="15" thickBot="1">
      <c r="A17" s="703">
        <v>43625</v>
      </c>
      <c r="B17" s="704">
        <v>58199</v>
      </c>
      <c r="C17" s="705">
        <v>422</v>
      </c>
    </row>
    <row r="19" spans="1:4" ht="28.5" customHeight="1">
      <c r="A19" s="889" t="s">
        <v>40</v>
      </c>
      <c r="B19" s="890"/>
      <c r="C19" s="890"/>
      <c r="D19" s="890"/>
    </row>
    <row r="21" spans="1:4">
      <c r="A21" s="580"/>
      <c r="B21" s="580"/>
      <c r="C21" s="580"/>
    </row>
  </sheetData>
  <mergeCells count="7">
    <mergeCell ref="A1:D1"/>
    <mergeCell ref="A2:D2"/>
    <mergeCell ref="A3:D3"/>
    <mergeCell ref="A14:C14"/>
    <mergeCell ref="A19:D19"/>
    <mergeCell ref="A5:D5"/>
    <mergeCell ref="A9:C9"/>
  </mergeCells>
  <printOptions horizontalCentered="1" verticalCentered="1"/>
  <pageMargins left="0.25" right="0.25" top="0.5" bottom="0.5" header="0.5" footer="0.5"/>
  <pageSetup scale="68" orientation="portrait"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zoomScale="90" zoomScaleNormal="90" workbookViewId="0">
      <selection activeCell="M36" sqref="A1:M36"/>
    </sheetView>
  </sheetViews>
  <sheetFormatPr defaultRowHeight="12.75"/>
  <cols>
    <col min="1" max="1" width="26.42578125" customWidth="1"/>
    <col min="2" max="2" width="12.7109375" customWidth="1"/>
    <col min="3" max="3" width="14.140625" customWidth="1"/>
    <col min="4" max="4" width="14.5703125" bestFit="1" customWidth="1"/>
    <col min="5" max="5" width="12.7109375" customWidth="1"/>
    <col min="6" max="6" width="13.7109375" customWidth="1"/>
    <col min="7" max="7" width="14" customWidth="1"/>
    <col min="8" max="8" width="12.7109375" customWidth="1"/>
    <col min="9" max="10" width="14.5703125" bestFit="1" customWidth="1"/>
    <col min="11" max="13" width="12.7109375" customWidth="1"/>
    <col min="14" max="15" width="12.140625" bestFit="1" customWidth="1"/>
    <col min="16" max="16" width="9.7109375" bestFit="1" customWidth="1"/>
  </cols>
  <sheetData>
    <row r="1" spans="1:16" s="38" customFormat="1" ht="15.75">
      <c r="A1" s="870" t="s">
        <v>205</v>
      </c>
      <c r="B1" s="870"/>
      <c r="C1" s="870"/>
      <c r="D1" s="870"/>
      <c r="E1" s="870"/>
      <c r="F1" s="870"/>
      <c r="G1" s="870"/>
      <c r="H1" s="870"/>
      <c r="I1" s="870"/>
      <c r="J1" s="870"/>
      <c r="K1" s="870"/>
      <c r="L1" s="870"/>
      <c r="M1" s="870"/>
    </row>
    <row r="2" spans="1:16" s="38" customFormat="1" ht="15.75">
      <c r="A2" s="942" t="s">
        <v>1</v>
      </c>
      <c r="B2" s="942"/>
      <c r="C2" s="942"/>
      <c r="D2" s="942"/>
      <c r="E2" s="942"/>
      <c r="F2" s="942"/>
      <c r="G2" s="942"/>
      <c r="H2" s="942"/>
      <c r="I2" s="942"/>
      <c r="J2" s="942"/>
      <c r="K2" s="942"/>
      <c r="L2" s="942"/>
      <c r="M2" s="942"/>
    </row>
    <row r="3" spans="1:16" ht="17.25" customHeight="1">
      <c r="A3" s="959" t="s">
        <v>571</v>
      </c>
      <c r="B3" s="960"/>
      <c r="C3" s="960"/>
      <c r="D3" s="960"/>
      <c r="E3" s="960"/>
      <c r="F3" s="960"/>
      <c r="G3" s="960"/>
      <c r="H3" s="960"/>
      <c r="I3" s="960"/>
      <c r="J3" s="960"/>
      <c r="K3" s="960"/>
      <c r="L3" s="960"/>
      <c r="M3" s="961"/>
      <c r="N3" s="38"/>
      <c r="O3" s="38"/>
      <c r="P3" s="38"/>
    </row>
    <row r="4" spans="1:16" s="38" customFormat="1" ht="17.25" customHeight="1">
      <c r="A4" s="296"/>
      <c r="B4" s="294"/>
      <c r="C4" s="294"/>
      <c r="D4" s="294"/>
      <c r="E4" s="294"/>
      <c r="F4" s="294"/>
      <c r="G4" s="294"/>
      <c r="H4" s="294"/>
      <c r="I4" s="294"/>
      <c r="J4" s="294"/>
      <c r="K4" s="294"/>
      <c r="L4" s="294"/>
      <c r="M4" s="294"/>
    </row>
    <row r="5" spans="1:16" ht="14.25">
      <c r="A5" s="31"/>
      <c r="B5" s="962" t="s">
        <v>2</v>
      </c>
      <c r="C5" s="962"/>
      <c r="D5" s="962"/>
      <c r="E5" s="962" t="s">
        <v>3</v>
      </c>
      <c r="F5" s="962"/>
      <c r="G5" s="962"/>
      <c r="H5" s="962" t="s">
        <v>4</v>
      </c>
      <c r="I5" s="962"/>
      <c r="J5" s="962"/>
      <c r="K5" s="962" t="s">
        <v>5</v>
      </c>
      <c r="L5" s="962"/>
      <c r="M5" s="962"/>
      <c r="N5" s="38"/>
      <c r="O5" s="38"/>
      <c r="P5" s="38"/>
    </row>
    <row r="6" spans="1:16">
      <c r="A6" s="32" t="s">
        <v>206</v>
      </c>
      <c r="B6" s="570" t="s">
        <v>7</v>
      </c>
      <c r="C6" s="570" t="s">
        <v>8</v>
      </c>
      <c r="D6" s="570" t="s">
        <v>9</v>
      </c>
      <c r="E6" s="570" t="s">
        <v>7</v>
      </c>
      <c r="F6" s="570" t="s">
        <v>8</v>
      </c>
      <c r="G6" s="570" t="s">
        <v>9</v>
      </c>
      <c r="H6" s="570" t="s">
        <v>7</v>
      </c>
      <c r="I6" s="570" t="s">
        <v>8</v>
      </c>
      <c r="J6" s="570" t="s">
        <v>9</v>
      </c>
      <c r="K6" s="570" t="s">
        <v>7</v>
      </c>
      <c r="L6" s="570" t="s">
        <v>8</v>
      </c>
      <c r="M6" s="570" t="s">
        <v>9</v>
      </c>
      <c r="N6" s="38"/>
      <c r="O6" s="38"/>
      <c r="P6" s="38"/>
    </row>
    <row r="7" spans="1:16">
      <c r="A7" s="93" t="s">
        <v>207</v>
      </c>
      <c r="B7" s="159" t="s">
        <v>12</v>
      </c>
      <c r="C7" s="94">
        <v>4004885.09</v>
      </c>
      <c r="D7" s="94">
        <f>SUM(B7:C7)</f>
        <v>4004885.09</v>
      </c>
      <c r="E7" s="159" t="s">
        <v>12</v>
      </c>
      <c r="F7" s="94">
        <v>466505.66000000003</v>
      </c>
      <c r="G7" s="94">
        <f>SUM(E7:F7)</f>
        <v>466505.66000000003</v>
      </c>
      <c r="H7" s="159" t="s">
        <v>12</v>
      </c>
      <c r="I7" s="94">
        <v>2785031.2</v>
      </c>
      <c r="J7" s="94">
        <f>SUM(H7:I7)</f>
        <v>2785031.2</v>
      </c>
      <c r="K7" s="306" t="s">
        <v>12</v>
      </c>
      <c r="L7" s="303">
        <f t="shared" ref="L7:M7" si="0">IF(C7=0, 0, I7/C7)</f>
        <v>0.69540851670228576</v>
      </c>
      <c r="M7" s="304">
        <f t="shared" si="0"/>
        <v>0.69540851670228576</v>
      </c>
      <c r="N7" s="38"/>
      <c r="O7" s="38"/>
      <c r="P7" s="38"/>
    </row>
    <row r="8" spans="1:16" ht="25.5" customHeight="1">
      <c r="A8" s="95" t="s">
        <v>208</v>
      </c>
      <c r="B8" s="159" t="s">
        <v>12</v>
      </c>
      <c r="C8" s="94">
        <v>2966517.9299999997</v>
      </c>
      <c r="D8" s="94">
        <f t="shared" ref="D8:D21" si="1">SUM(B8:C8)</f>
        <v>2966517.9299999997</v>
      </c>
      <c r="E8" s="159" t="s">
        <v>12</v>
      </c>
      <c r="F8" s="94">
        <v>115031.22999999998</v>
      </c>
      <c r="G8" s="94">
        <f t="shared" ref="G8:G11" si="2">SUM(E8:F8)</f>
        <v>115031.22999999998</v>
      </c>
      <c r="H8" s="159" t="s">
        <v>12</v>
      </c>
      <c r="I8" s="94">
        <v>1305503.0399999998</v>
      </c>
      <c r="J8" s="94">
        <f t="shared" ref="J8:J17" si="3">SUM(H8:I8)</f>
        <v>1305503.0399999998</v>
      </c>
      <c r="K8" s="159" t="s">
        <v>12</v>
      </c>
      <c r="L8" s="303">
        <f t="shared" ref="L8:L10" si="4">IF(C8=0, 0, I8/C8)</f>
        <v>0.44007926828879806</v>
      </c>
      <c r="M8" s="304">
        <f t="shared" ref="M8:M10" si="5">IF(D8=0, 0, J8/D8)</f>
        <v>0.44007926828879806</v>
      </c>
      <c r="N8" s="436"/>
      <c r="O8" s="436"/>
      <c r="P8" s="810"/>
    </row>
    <row r="9" spans="1:16">
      <c r="A9" s="95" t="s">
        <v>209</v>
      </c>
      <c r="B9" s="159" t="s">
        <v>12</v>
      </c>
      <c r="C9" s="94">
        <v>154833.29</v>
      </c>
      <c r="D9" s="94">
        <f t="shared" si="1"/>
        <v>154833.29</v>
      </c>
      <c r="E9" s="159" t="s">
        <v>12</v>
      </c>
      <c r="F9" s="94">
        <v>8508.2099999999991</v>
      </c>
      <c r="G9" s="94">
        <f t="shared" si="2"/>
        <v>8508.2099999999991</v>
      </c>
      <c r="H9" s="159" t="s">
        <v>12</v>
      </c>
      <c r="I9" s="94">
        <v>82547.859999999986</v>
      </c>
      <c r="J9" s="94">
        <f t="shared" si="3"/>
        <v>82547.859999999986</v>
      </c>
      <c r="K9" s="159" t="s">
        <v>12</v>
      </c>
      <c r="L9" s="303">
        <f t="shared" si="4"/>
        <v>0.5331402568530319</v>
      </c>
      <c r="M9" s="304">
        <f t="shared" si="5"/>
        <v>0.5331402568530319</v>
      </c>
      <c r="N9" s="38"/>
      <c r="O9" s="38"/>
      <c r="P9" s="38"/>
    </row>
    <row r="10" spans="1:16" ht="25.5" customHeight="1">
      <c r="A10" s="95" t="s">
        <v>210</v>
      </c>
      <c r="B10" s="159" t="s">
        <v>12</v>
      </c>
      <c r="C10" s="94">
        <v>1037796.2</v>
      </c>
      <c r="D10" s="94">
        <f t="shared" si="1"/>
        <v>1037796.2</v>
      </c>
      <c r="E10" s="159" t="s">
        <v>12</v>
      </c>
      <c r="F10" s="94">
        <v>53764.55</v>
      </c>
      <c r="G10" s="94">
        <f t="shared" si="2"/>
        <v>53764.55</v>
      </c>
      <c r="H10" s="159" t="s">
        <v>12</v>
      </c>
      <c r="I10" s="94">
        <v>620358.9</v>
      </c>
      <c r="J10" s="94">
        <f t="shared" si="3"/>
        <v>620358.9</v>
      </c>
      <c r="K10" s="159" t="s">
        <v>12</v>
      </c>
      <c r="L10" s="303">
        <f t="shared" si="4"/>
        <v>0.59776563067006805</v>
      </c>
      <c r="M10" s="304">
        <f t="shared" si="5"/>
        <v>0.59776563067006805</v>
      </c>
      <c r="N10" s="38"/>
      <c r="O10" s="38"/>
      <c r="P10" s="38"/>
    </row>
    <row r="11" spans="1:16">
      <c r="A11" s="93" t="s">
        <v>211</v>
      </c>
      <c r="B11" s="159" t="s">
        <v>12</v>
      </c>
      <c r="C11" s="94">
        <v>0</v>
      </c>
      <c r="D11" s="94">
        <f t="shared" si="1"/>
        <v>0</v>
      </c>
      <c r="E11" s="159" t="s">
        <v>12</v>
      </c>
      <c r="F11" s="94">
        <v>0</v>
      </c>
      <c r="G11" s="94">
        <f t="shared" si="2"/>
        <v>0</v>
      </c>
      <c r="H11" s="159" t="s">
        <v>12</v>
      </c>
      <c r="I11" s="94">
        <v>0</v>
      </c>
      <c r="J11" s="94">
        <f t="shared" si="3"/>
        <v>0</v>
      </c>
      <c r="K11" s="159" t="s">
        <v>12</v>
      </c>
      <c r="L11" s="303">
        <v>0</v>
      </c>
      <c r="M11" s="304">
        <v>0</v>
      </c>
      <c r="N11" s="38"/>
      <c r="O11" s="38"/>
      <c r="P11" s="38"/>
    </row>
    <row r="12" spans="1:16">
      <c r="A12" s="179"/>
      <c r="B12" s="31"/>
      <c r="C12" s="31"/>
      <c r="D12" s="31"/>
      <c r="E12" s="31"/>
      <c r="F12" s="31"/>
      <c r="G12" s="180"/>
      <c r="H12" s="180"/>
      <c r="I12" s="180"/>
      <c r="J12" s="180"/>
      <c r="K12" s="31"/>
      <c r="L12" s="31"/>
      <c r="M12" s="31"/>
      <c r="N12" s="38"/>
      <c r="O12" s="38"/>
      <c r="P12" s="38"/>
    </row>
    <row r="13" spans="1:16" s="38" customFormat="1">
      <c r="A13" s="93" t="s">
        <v>212</v>
      </c>
      <c r="B13" s="159" t="s">
        <v>12</v>
      </c>
      <c r="C13" s="94">
        <v>437502</v>
      </c>
      <c r="D13" s="94">
        <f t="shared" si="1"/>
        <v>437502</v>
      </c>
      <c r="E13" s="159" t="s">
        <v>12</v>
      </c>
      <c r="F13" s="94">
        <v>0</v>
      </c>
      <c r="G13" s="94">
        <f>SUM(E13:F13)</f>
        <v>0</v>
      </c>
      <c r="H13" s="159" t="s">
        <v>12</v>
      </c>
      <c r="I13" s="94">
        <v>310521.36000000004</v>
      </c>
      <c r="J13" s="94">
        <f t="shared" si="3"/>
        <v>310521.36000000004</v>
      </c>
      <c r="K13" s="159" t="s">
        <v>12</v>
      </c>
      <c r="L13" s="303">
        <f t="shared" ref="L13:L17" si="6">IF(C13=0, 0, I13/C13)</f>
        <v>0.70975986395490775</v>
      </c>
      <c r="M13" s="304">
        <f t="shared" ref="M13:M17" si="7">IF(D13=0, 0, J13/D13)</f>
        <v>0.70975986395490775</v>
      </c>
    </row>
    <row r="14" spans="1:16">
      <c r="A14" s="93" t="s">
        <v>213</v>
      </c>
      <c r="B14" s="159" t="s">
        <v>12</v>
      </c>
      <c r="C14" s="94">
        <v>0</v>
      </c>
      <c r="D14" s="94">
        <f t="shared" si="1"/>
        <v>0</v>
      </c>
      <c r="E14" s="159" t="s">
        <v>12</v>
      </c>
      <c r="F14" s="94">
        <v>0</v>
      </c>
      <c r="G14" s="94">
        <f t="shared" ref="G14:G17" si="8">SUM(E14:F14)</f>
        <v>0</v>
      </c>
      <c r="H14" s="159" t="s">
        <v>12</v>
      </c>
      <c r="I14" s="94">
        <v>0</v>
      </c>
      <c r="J14" s="94">
        <f t="shared" si="3"/>
        <v>0</v>
      </c>
      <c r="K14" s="159" t="s">
        <v>12</v>
      </c>
      <c r="L14" s="303">
        <f t="shared" si="6"/>
        <v>0</v>
      </c>
      <c r="M14" s="304">
        <f t="shared" si="7"/>
        <v>0</v>
      </c>
      <c r="N14" s="38"/>
      <c r="O14" s="38"/>
      <c r="P14" s="38"/>
    </row>
    <row r="15" spans="1:16">
      <c r="A15" s="603" t="s">
        <v>26</v>
      </c>
      <c r="B15" s="159" t="s">
        <v>12</v>
      </c>
      <c r="C15" s="94">
        <v>475858.44</v>
      </c>
      <c r="D15" s="94">
        <f t="shared" si="1"/>
        <v>475858.44</v>
      </c>
      <c r="E15" s="159" t="s">
        <v>12</v>
      </c>
      <c r="F15" s="94">
        <v>28313.43</v>
      </c>
      <c r="G15" s="94">
        <f t="shared" si="8"/>
        <v>28313.43</v>
      </c>
      <c r="H15" s="159" t="s">
        <v>12</v>
      </c>
      <c r="I15" s="94">
        <v>330577.63</v>
      </c>
      <c r="J15" s="94">
        <f t="shared" si="3"/>
        <v>330577.63</v>
      </c>
      <c r="K15" s="159" t="s">
        <v>12</v>
      </c>
      <c r="L15" s="303">
        <f t="shared" si="6"/>
        <v>0.69469741883741731</v>
      </c>
      <c r="M15" s="304">
        <f t="shared" si="7"/>
        <v>0.69469741883741731</v>
      </c>
      <c r="N15" s="38"/>
      <c r="O15" s="38"/>
      <c r="P15" s="38"/>
    </row>
    <row r="16" spans="1:16">
      <c r="A16" s="95" t="s">
        <v>27</v>
      </c>
      <c r="B16" s="159" t="s">
        <v>12</v>
      </c>
      <c r="C16" s="94">
        <v>953728.76</v>
      </c>
      <c r="D16" s="94">
        <f t="shared" si="1"/>
        <v>953728.76</v>
      </c>
      <c r="E16" s="159" t="s">
        <v>12</v>
      </c>
      <c r="F16" s="94">
        <v>65664.819999999992</v>
      </c>
      <c r="G16" s="94">
        <f t="shared" si="8"/>
        <v>65664.819999999992</v>
      </c>
      <c r="H16" s="159" t="s">
        <v>12</v>
      </c>
      <c r="I16" s="94">
        <v>740818.23999999987</v>
      </c>
      <c r="J16" s="94">
        <f t="shared" si="3"/>
        <v>740818.23999999987</v>
      </c>
      <c r="K16" s="159" t="s">
        <v>12</v>
      </c>
      <c r="L16" s="303">
        <f t="shared" si="6"/>
        <v>0.77675988296714449</v>
      </c>
      <c r="M16" s="304">
        <f t="shared" si="7"/>
        <v>0.77675988296714449</v>
      </c>
      <c r="N16" s="38"/>
      <c r="O16" s="38"/>
      <c r="P16" s="38"/>
    </row>
    <row r="17" spans="1:38" ht="14.25">
      <c r="A17" s="603" t="s">
        <v>427</v>
      </c>
      <c r="B17" s="159" t="s">
        <v>12</v>
      </c>
      <c r="C17" s="94">
        <v>60000</v>
      </c>
      <c r="D17" s="94">
        <f t="shared" si="1"/>
        <v>60000</v>
      </c>
      <c r="E17" s="159" t="s">
        <v>12</v>
      </c>
      <c r="F17" s="94">
        <v>-13214.44</v>
      </c>
      <c r="G17" s="94">
        <f t="shared" si="8"/>
        <v>-13214.44</v>
      </c>
      <c r="H17" s="159" t="s">
        <v>12</v>
      </c>
      <c r="I17" s="94">
        <v>58773.31</v>
      </c>
      <c r="J17" s="94">
        <f t="shared" si="3"/>
        <v>58773.31</v>
      </c>
      <c r="K17" s="159" t="s">
        <v>12</v>
      </c>
      <c r="L17" s="303">
        <f t="shared" si="6"/>
        <v>0.97955516666666664</v>
      </c>
      <c r="M17" s="304">
        <f t="shared" si="7"/>
        <v>0.97955516666666664</v>
      </c>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row>
    <row r="18" spans="1:38">
      <c r="A18" s="179"/>
      <c r="B18" s="31"/>
      <c r="C18" s="31"/>
      <c r="D18" s="31"/>
      <c r="E18" s="31"/>
      <c r="F18" s="31"/>
      <c r="G18" s="31"/>
      <c r="H18" s="31"/>
      <c r="I18" s="31"/>
      <c r="J18" s="31"/>
      <c r="K18" s="31"/>
      <c r="L18" s="31"/>
      <c r="M18" s="31"/>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row>
    <row r="19" spans="1:38" ht="25.5">
      <c r="A19" s="109" t="s">
        <v>214</v>
      </c>
      <c r="B19" s="419" t="s">
        <v>12</v>
      </c>
      <c r="C19" s="110">
        <f>SUM(C7:C11,C13:C17)</f>
        <v>10091121.709999999</v>
      </c>
      <c r="D19" s="110">
        <f t="shared" si="1"/>
        <v>10091121.709999999</v>
      </c>
      <c r="E19" s="419" t="s">
        <v>12</v>
      </c>
      <c r="F19" s="110">
        <f>SUM(F7:F11,F13:F17)</f>
        <v>724573.46000000008</v>
      </c>
      <c r="G19" s="110">
        <f t="shared" ref="G19:G21" si="9">SUM(E19:F19)</f>
        <v>724573.46000000008</v>
      </c>
      <c r="H19" s="419" t="s">
        <v>12</v>
      </c>
      <c r="I19" s="110">
        <f>SUM(I7:I11,I13:I17)</f>
        <v>6234131.54</v>
      </c>
      <c r="J19" s="110">
        <f t="shared" ref="J19" si="10">SUM(H19:I19)</f>
        <v>6234131.54</v>
      </c>
      <c r="K19" s="419" t="s">
        <v>12</v>
      </c>
      <c r="L19" s="305">
        <f t="shared" ref="L19" si="11">IF(C19=0, 0, I19/C19)</f>
        <v>0.61778380235193897</v>
      </c>
      <c r="M19" s="305">
        <f t="shared" ref="M19" si="12">IF(D19=0, 0, J19/D19)</f>
        <v>0.61778380235193897</v>
      </c>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row>
    <row r="20" spans="1:38">
      <c r="A20" s="179"/>
      <c r="B20" s="31"/>
      <c r="C20" s="31"/>
      <c r="D20" s="31"/>
      <c r="E20" s="31"/>
      <c r="F20" s="31"/>
      <c r="G20" s="31"/>
      <c r="H20" s="31"/>
      <c r="I20" s="31"/>
      <c r="J20" s="31"/>
      <c r="K20" s="31"/>
      <c r="L20" s="31"/>
      <c r="M20" s="31"/>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c r="A21" s="93" t="s">
        <v>215</v>
      </c>
      <c r="B21" s="159" t="s">
        <v>12</v>
      </c>
      <c r="C21" s="414">
        <v>132351979</v>
      </c>
      <c r="D21" s="414">
        <f t="shared" si="1"/>
        <v>132351979</v>
      </c>
      <c r="E21" s="159" t="s">
        <v>12</v>
      </c>
      <c r="F21" s="809">
        <v>9388983</v>
      </c>
      <c r="G21" s="190">
        <f t="shared" si="9"/>
        <v>9388983</v>
      </c>
      <c r="H21" s="159" t="s">
        <v>12</v>
      </c>
      <c r="I21" s="809">
        <v>116254302</v>
      </c>
      <c r="J21" s="190">
        <f>SUM(H21:I21)</f>
        <v>116254302</v>
      </c>
      <c r="K21" s="159" t="s">
        <v>12</v>
      </c>
      <c r="L21" s="303">
        <f t="shared" ref="L21" si="13">IF(C21=0, 0, I21/C21)</f>
        <v>0.87837222290420003</v>
      </c>
      <c r="M21" s="304">
        <f t="shared" ref="M21" si="14">IF(D21=0, 0, J21/D21)</f>
        <v>0.87837222290420003</v>
      </c>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row>
    <row r="22" spans="1:38">
      <c r="A22" s="179"/>
      <c r="B22" s="31"/>
      <c r="C22" s="31"/>
      <c r="D22" s="31"/>
      <c r="E22" s="31"/>
      <c r="F22" s="31"/>
      <c r="G22" s="31"/>
      <c r="H22" s="31"/>
      <c r="I22" s="31"/>
      <c r="J22" s="31"/>
      <c r="K22" s="31"/>
      <c r="L22" s="31"/>
      <c r="M22" s="31"/>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row>
    <row r="23" spans="1:38" s="111" customFormat="1" ht="27.75" customHeight="1">
      <c r="A23" s="109" t="s">
        <v>216</v>
      </c>
      <c r="B23" s="419" t="s">
        <v>12</v>
      </c>
      <c r="C23" s="415">
        <f t="shared" ref="C23:J23" si="15">SUM(C19,C21)</f>
        <v>142443100.71000001</v>
      </c>
      <c r="D23" s="415">
        <f t="shared" si="15"/>
        <v>142443100.71000001</v>
      </c>
      <c r="E23" s="419" t="s">
        <v>12</v>
      </c>
      <c r="F23" s="110">
        <f t="shared" si="15"/>
        <v>10113556.460000001</v>
      </c>
      <c r="G23" s="110">
        <f t="shared" si="15"/>
        <v>10113556.460000001</v>
      </c>
      <c r="H23" s="419" t="s">
        <v>12</v>
      </c>
      <c r="I23" s="110">
        <f t="shared" si="15"/>
        <v>122488433.54000001</v>
      </c>
      <c r="J23" s="110">
        <f t="shared" si="15"/>
        <v>122488433.54000001</v>
      </c>
      <c r="K23" s="419" t="s">
        <v>12</v>
      </c>
      <c r="L23" s="305">
        <f>I23/C23</f>
        <v>0.85991131146024602</v>
      </c>
      <c r="M23" s="305">
        <f>J23/D23</f>
        <v>0.85991131146024602</v>
      </c>
    </row>
    <row r="24" spans="1:38" s="33" customFormat="1" ht="11.25">
      <c r="A24" s="181"/>
      <c r="B24" s="182"/>
      <c r="C24" s="182"/>
      <c r="D24" s="182"/>
      <c r="E24" s="183"/>
      <c r="F24" s="182"/>
      <c r="G24" s="182"/>
      <c r="H24" s="182"/>
      <c r="I24" s="182"/>
      <c r="J24" s="182"/>
      <c r="K24" s="182"/>
      <c r="L24" s="182"/>
      <c r="M24" s="182"/>
    </row>
    <row r="25" spans="1:38" s="34" customFormat="1">
      <c r="A25" s="44" t="s">
        <v>217</v>
      </c>
      <c r="B25" s="184"/>
      <c r="C25" s="184"/>
      <c r="D25" s="184"/>
      <c r="E25" s="184"/>
      <c r="F25" s="184"/>
      <c r="G25" s="184"/>
      <c r="H25" s="184"/>
      <c r="I25" s="184"/>
      <c r="J25" s="184"/>
      <c r="K25" s="184"/>
      <c r="L25" s="184"/>
      <c r="M25" s="184"/>
      <c r="N25" s="33"/>
      <c r="AC25" s="33"/>
      <c r="AD25" s="33"/>
      <c r="AE25" s="33"/>
      <c r="AF25" s="33"/>
      <c r="AG25" s="33"/>
      <c r="AH25" s="33"/>
      <c r="AI25" s="33"/>
      <c r="AJ25" s="33"/>
      <c r="AK25" s="33"/>
      <c r="AL25" s="33"/>
    </row>
    <row r="26" spans="1:38" s="34" customFormat="1" ht="25.5">
      <c r="A26" s="46" t="s">
        <v>218</v>
      </c>
      <c r="B26" s="185" t="s">
        <v>219</v>
      </c>
      <c r="C26" s="185"/>
      <c r="D26" s="185"/>
      <c r="E26" s="186"/>
      <c r="F26" s="186"/>
      <c r="G26" s="180"/>
      <c r="H26" s="186"/>
      <c r="I26" s="186"/>
      <c r="J26" s="180"/>
      <c r="K26" s="187"/>
      <c r="L26" s="185"/>
      <c r="M26" s="187"/>
      <c r="N26" s="33"/>
      <c r="O26" s="35"/>
      <c r="P26" s="35"/>
      <c r="AC26" s="33"/>
      <c r="AD26" s="33"/>
      <c r="AE26" s="33"/>
      <c r="AF26" s="33"/>
      <c r="AG26" s="33"/>
      <c r="AH26" s="33"/>
      <c r="AI26" s="33"/>
      <c r="AJ26" s="33"/>
      <c r="AK26" s="33"/>
      <c r="AL26" s="33"/>
    </row>
    <row r="27" spans="1:38" s="34" customFormat="1" ht="23.25" customHeight="1">
      <c r="A27" s="67" t="s">
        <v>220</v>
      </c>
      <c r="B27" s="185"/>
      <c r="C27" s="185"/>
      <c r="D27" s="185"/>
      <c r="E27" s="159" t="s">
        <v>12</v>
      </c>
      <c r="F27" s="94">
        <v>880653.13665000023</v>
      </c>
      <c r="G27" s="94">
        <f t="shared" ref="G27" si="16">SUM(E27:F27)</f>
        <v>880653.13665000023</v>
      </c>
      <c r="H27" s="159" t="s">
        <v>12</v>
      </c>
      <c r="I27" s="94">
        <v>11933318.156240001</v>
      </c>
      <c r="J27" s="94">
        <f t="shared" ref="J27" si="17">SUM(H27:I27)</f>
        <v>11933318.156240001</v>
      </c>
      <c r="K27" s="187"/>
      <c r="L27" s="185"/>
      <c r="M27" s="187"/>
      <c r="N27" s="33"/>
      <c r="O27" s="35"/>
      <c r="P27" s="35"/>
      <c r="AC27" s="33"/>
      <c r="AD27" s="33"/>
      <c r="AE27" s="33"/>
      <c r="AF27" s="33"/>
      <c r="AG27" s="33"/>
      <c r="AH27" s="33"/>
      <c r="AI27" s="33"/>
      <c r="AJ27" s="33"/>
      <c r="AK27" s="33"/>
      <c r="AL27" s="33"/>
    </row>
    <row r="28" spans="1:38" s="34" customFormat="1" ht="25.5">
      <c r="A28" s="67" t="s">
        <v>221</v>
      </c>
      <c r="B28" s="185"/>
      <c r="C28" s="185"/>
      <c r="D28" s="185"/>
      <c r="E28" s="186"/>
      <c r="F28" s="186"/>
      <c r="G28" s="180"/>
      <c r="H28" s="186"/>
      <c r="I28" s="186"/>
      <c r="J28" s="180"/>
      <c r="K28" s="188"/>
      <c r="L28" s="189"/>
      <c r="M28" s="188"/>
      <c r="N28" s="33"/>
      <c r="O28" s="35"/>
      <c r="P28" s="35"/>
      <c r="AC28" s="33"/>
      <c r="AD28" s="33"/>
      <c r="AE28" s="33"/>
      <c r="AF28" s="33"/>
      <c r="AG28" s="33"/>
      <c r="AH28" s="33"/>
      <c r="AI28" s="33"/>
      <c r="AJ28" s="33"/>
      <c r="AK28" s="33"/>
      <c r="AL28" s="33"/>
    </row>
    <row r="29" spans="1:38" s="34" customFormat="1" ht="15.75" customHeight="1">
      <c r="A29" s="45" t="s">
        <v>222</v>
      </c>
      <c r="B29" s="185"/>
      <c r="C29" s="185"/>
      <c r="D29" s="185"/>
      <c r="E29" s="186"/>
      <c r="F29" s="186"/>
      <c r="G29" s="180"/>
      <c r="H29" s="186"/>
      <c r="I29" s="186"/>
      <c r="J29" s="180"/>
      <c r="K29" s="187"/>
      <c r="L29" s="185"/>
      <c r="M29" s="187"/>
      <c r="N29" s="33"/>
      <c r="P29" s="35"/>
      <c r="AC29" s="33"/>
      <c r="AD29" s="33"/>
      <c r="AE29" s="33"/>
      <c r="AF29" s="33"/>
      <c r="AG29" s="33"/>
      <c r="AH29" s="33"/>
      <c r="AI29" s="33"/>
      <c r="AJ29" s="33"/>
      <c r="AK29" s="33"/>
      <c r="AL29" s="33"/>
    </row>
    <row r="30" spans="1:38" s="34" customFormat="1" ht="25.5">
      <c r="A30" s="45" t="s">
        <v>223</v>
      </c>
      <c r="B30" s="185"/>
      <c r="C30" s="185"/>
      <c r="D30" s="185"/>
      <c r="E30" s="159" t="s">
        <v>12</v>
      </c>
      <c r="F30" s="94">
        <f t="shared" ref="F30:G30" si="18">SUM(F26:F29)</f>
        <v>880653.13665000023</v>
      </c>
      <c r="G30" s="94">
        <f t="shared" si="18"/>
        <v>880653.13665000023</v>
      </c>
      <c r="H30" s="159" t="s">
        <v>12</v>
      </c>
      <c r="I30" s="94">
        <f t="shared" ref="I30:J30" si="19">SUM(I26:I29)</f>
        <v>11933318.156240001</v>
      </c>
      <c r="J30" s="94">
        <f t="shared" si="19"/>
        <v>11933318.156240001</v>
      </c>
      <c r="K30" s="187"/>
      <c r="L30" s="185"/>
      <c r="M30" s="187"/>
      <c r="N30" s="33"/>
      <c r="O30" s="35"/>
      <c r="P30" s="35"/>
      <c r="AC30" s="33"/>
      <c r="AD30" s="33"/>
      <c r="AE30" s="33"/>
      <c r="AF30" s="33"/>
      <c r="AG30" s="33"/>
      <c r="AH30" s="33"/>
      <c r="AI30" s="33"/>
      <c r="AJ30" s="33"/>
      <c r="AK30" s="33"/>
      <c r="AL30" s="33"/>
    </row>
    <row r="31" spans="1:38" s="33" customFormat="1">
      <c r="A31" s="958"/>
      <c r="B31" s="958"/>
      <c r="C31" s="958"/>
      <c r="D31" s="958"/>
      <c r="E31" s="958"/>
      <c r="F31" s="958"/>
      <c r="G31" s="958"/>
      <c r="H31" s="958"/>
      <c r="I31" s="958"/>
      <c r="J31" s="958"/>
      <c r="K31" s="958"/>
      <c r="L31" s="958"/>
      <c r="M31" s="958"/>
    </row>
    <row r="32" spans="1:38" s="33" customFormat="1" ht="12.75" customHeight="1">
      <c r="A32" s="97" t="s">
        <v>30</v>
      </c>
      <c r="B32" s="185"/>
      <c r="C32" s="185"/>
      <c r="D32" s="185"/>
      <c r="E32" s="159" t="s">
        <v>12</v>
      </c>
      <c r="F32" s="94">
        <v>133034.32</v>
      </c>
      <c r="G32" s="94">
        <f>SUM(E32:F32)</f>
        <v>133034.32</v>
      </c>
      <c r="H32" s="159" t="s">
        <v>12</v>
      </c>
      <c r="I32" s="96">
        <v>1500409.43</v>
      </c>
      <c r="J32" s="558">
        <f>SUM(H32:I32)</f>
        <v>1500409.43</v>
      </c>
      <c r="K32" s="187"/>
      <c r="L32" s="187"/>
      <c r="M32" s="187"/>
      <c r="N32" s="36"/>
      <c r="P32" s="37"/>
    </row>
    <row r="34" spans="1:1" s="38" customFormat="1" ht="14.25">
      <c r="A34" s="688" t="s">
        <v>425</v>
      </c>
    </row>
    <row r="35" spans="1:1" ht="14.25">
      <c r="A35" s="688" t="s">
        <v>579</v>
      </c>
    </row>
    <row r="36" spans="1:1">
      <c r="A36" s="156" t="s">
        <v>426</v>
      </c>
    </row>
    <row r="37" spans="1:1">
      <c r="A37" s="12"/>
    </row>
  </sheetData>
  <mergeCells count="8">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90" zoomScaleNormal="90" workbookViewId="0">
      <selection activeCell="L30" sqref="L30"/>
    </sheetView>
  </sheetViews>
  <sheetFormatPr defaultColWidth="9.42578125" defaultRowHeight="12.75"/>
  <cols>
    <col min="1" max="2" width="11.42578125" style="12" customWidth="1"/>
    <col min="3" max="3" width="11.7109375" style="12" customWidth="1"/>
    <col min="4" max="4" width="12.5703125" style="12" customWidth="1"/>
    <col min="5" max="5" width="13" style="12" customWidth="1"/>
    <col min="6" max="6" width="8.5703125" style="12" customWidth="1"/>
    <col min="7" max="7" width="9" style="12" customWidth="1"/>
    <col min="8" max="8" width="8.5703125" style="12" customWidth="1"/>
    <col min="9" max="9" width="10" style="12" customWidth="1"/>
    <col min="10" max="10" width="11.7109375" style="12" customWidth="1"/>
    <col min="11" max="11" width="11.5703125" style="12" customWidth="1"/>
    <col min="12" max="12" width="12.5703125" style="12" customWidth="1"/>
    <col min="13" max="13" width="12.7109375" style="12" customWidth="1"/>
    <col min="14" max="14" width="11.5703125" style="12" bestFit="1" customWidth="1"/>
    <col min="15" max="15" width="14.5703125" style="12" customWidth="1"/>
    <col min="16" max="16" width="11.42578125" style="12" customWidth="1"/>
    <col min="17" max="17" width="9.7109375" style="12" customWidth="1"/>
    <col min="18" max="18" width="13.7109375" style="12" customWidth="1"/>
    <col min="19" max="19" width="10.42578125" style="12" customWidth="1"/>
    <col min="20" max="20" width="9.5703125" style="12" customWidth="1"/>
    <col min="21" max="21" width="8.28515625" style="12" bestFit="1" customWidth="1"/>
    <col min="22" max="22" width="10.5703125" style="12" customWidth="1"/>
    <col min="23" max="23" width="13.5703125" style="12" customWidth="1"/>
    <col min="24" max="24" width="11" style="12" customWidth="1"/>
    <col min="25" max="25" width="13.5703125" style="12" customWidth="1"/>
    <col min="26" max="26" width="10.42578125" style="12" customWidth="1"/>
    <col min="27" max="16384" width="9.42578125" style="12"/>
  </cols>
  <sheetData>
    <row r="1" spans="1:25" ht="15.75">
      <c r="A1" s="971" t="s">
        <v>224</v>
      </c>
      <c r="B1" s="972"/>
      <c r="C1" s="972"/>
      <c r="D1" s="972"/>
      <c r="E1" s="972"/>
      <c r="F1" s="972"/>
      <c r="G1" s="972"/>
      <c r="H1" s="972"/>
      <c r="I1" s="972"/>
      <c r="J1" s="972"/>
      <c r="K1" s="972"/>
      <c r="L1" s="972"/>
      <c r="M1" s="972"/>
      <c r="N1" s="972"/>
      <c r="O1" s="972"/>
      <c r="P1" s="972"/>
      <c r="Q1" s="972"/>
      <c r="R1" s="972"/>
      <c r="S1" s="972"/>
      <c r="T1" s="972"/>
      <c r="U1" s="973"/>
      <c r="V1" s="38"/>
      <c r="W1" s="38"/>
      <c r="X1" s="38"/>
      <c r="Y1" s="38"/>
    </row>
    <row r="2" spans="1:25" ht="15.75">
      <c r="A2" s="974" t="s">
        <v>1</v>
      </c>
      <c r="B2" s="975"/>
      <c r="C2" s="975"/>
      <c r="D2" s="975"/>
      <c r="E2" s="975"/>
      <c r="F2" s="975"/>
      <c r="G2" s="975"/>
      <c r="H2" s="975"/>
      <c r="I2" s="975"/>
      <c r="J2" s="975"/>
      <c r="K2" s="975"/>
      <c r="L2" s="975"/>
      <c r="M2" s="975"/>
      <c r="N2" s="975"/>
      <c r="O2" s="975"/>
      <c r="P2" s="975"/>
      <c r="Q2" s="975"/>
      <c r="R2" s="975"/>
      <c r="S2" s="975"/>
      <c r="T2" s="975"/>
      <c r="U2" s="976"/>
      <c r="V2" s="38"/>
      <c r="W2" s="38"/>
      <c r="X2" s="38"/>
      <c r="Y2" s="38"/>
    </row>
    <row r="3" spans="1:25" ht="15.75">
      <c r="A3" s="894" t="s">
        <v>572</v>
      </c>
      <c r="B3" s="945"/>
      <c r="C3" s="945"/>
      <c r="D3" s="945"/>
      <c r="E3" s="945"/>
      <c r="F3" s="945"/>
      <c r="G3" s="945"/>
      <c r="H3" s="945"/>
      <c r="I3" s="945"/>
      <c r="J3" s="945"/>
      <c r="K3" s="945"/>
      <c r="L3" s="945"/>
      <c r="M3" s="945"/>
      <c r="N3" s="945"/>
      <c r="O3" s="945"/>
      <c r="P3" s="945"/>
      <c r="Q3" s="945"/>
      <c r="R3" s="945"/>
      <c r="S3" s="945"/>
      <c r="T3" s="945"/>
      <c r="U3" s="945"/>
      <c r="V3" s="114"/>
      <c r="W3" s="114"/>
      <c r="X3" s="114"/>
      <c r="Y3" s="346"/>
    </row>
    <row r="4" spans="1:25" ht="16.5" thickBot="1">
      <c r="A4" s="292"/>
      <c r="B4" s="293"/>
      <c r="C4" s="293"/>
      <c r="D4" s="293"/>
      <c r="E4" s="293"/>
      <c r="F4" s="293"/>
      <c r="G4" s="293"/>
      <c r="H4" s="293"/>
      <c r="I4" s="293"/>
      <c r="J4" s="293"/>
      <c r="K4" s="293"/>
      <c r="L4" s="293"/>
      <c r="M4" s="293"/>
      <c r="N4" s="293"/>
      <c r="O4" s="293"/>
      <c r="P4" s="293"/>
      <c r="Q4" s="293"/>
      <c r="R4" s="293"/>
      <c r="S4" s="293"/>
      <c r="T4" s="293"/>
      <c r="U4" s="293"/>
      <c r="V4" s="66"/>
      <c r="W4" s="66"/>
      <c r="X4" s="66"/>
      <c r="Y4" s="66"/>
    </row>
    <row r="5" spans="1:25" ht="14.25" customHeight="1" thickBot="1">
      <c r="A5" s="966">
        <v>2019</v>
      </c>
      <c r="B5" s="1000" t="s">
        <v>225</v>
      </c>
      <c r="C5" s="1001"/>
      <c r="D5" s="1001"/>
      <c r="E5" s="1001"/>
      <c r="F5" s="998"/>
      <c r="G5" s="998"/>
      <c r="H5" s="998"/>
      <c r="I5" s="998"/>
      <c r="J5" s="998"/>
      <c r="K5" s="999"/>
      <c r="L5" s="986" t="s">
        <v>226</v>
      </c>
      <c r="M5" s="987"/>
      <c r="N5" s="987"/>
      <c r="O5" s="988"/>
      <c r="P5" s="997" t="s">
        <v>227</v>
      </c>
      <c r="Q5" s="998"/>
      <c r="R5" s="998"/>
      <c r="S5" s="998"/>
      <c r="T5" s="999"/>
      <c r="U5" s="969" t="s">
        <v>228</v>
      </c>
      <c r="V5" s="970"/>
      <c r="W5" s="981" t="s">
        <v>229</v>
      </c>
      <c r="X5" s="994" t="s">
        <v>230</v>
      </c>
      <c r="Y5" s="963" t="s">
        <v>231</v>
      </c>
    </row>
    <row r="6" spans="1:25" ht="12.75" customHeight="1">
      <c r="A6" s="967"/>
      <c r="B6" s="989" t="s">
        <v>232</v>
      </c>
      <c r="C6" s="990"/>
      <c r="D6" s="990"/>
      <c r="E6" s="991"/>
      <c r="F6" s="1003" t="s">
        <v>233</v>
      </c>
      <c r="G6" s="1004"/>
      <c r="H6" s="1004"/>
      <c r="I6" s="1004"/>
      <c r="J6" s="1005"/>
      <c r="K6" s="992" t="s">
        <v>234</v>
      </c>
      <c r="L6" s="977" t="s">
        <v>235</v>
      </c>
      <c r="M6" s="984" t="s">
        <v>236</v>
      </c>
      <c r="N6" s="984" t="s">
        <v>237</v>
      </c>
      <c r="O6" s="963" t="s">
        <v>238</v>
      </c>
      <c r="P6" s="977" t="s">
        <v>239</v>
      </c>
      <c r="Q6" s="984" t="s">
        <v>240</v>
      </c>
      <c r="R6" s="984" t="s">
        <v>241</v>
      </c>
      <c r="S6" s="994" t="s">
        <v>242</v>
      </c>
      <c r="T6" s="992" t="s">
        <v>243</v>
      </c>
      <c r="U6" s="977" t="s">
        <v>244</v>
      </c>
      <c r="V6" s="979" t="s">
        <v>245</v>
      </c>
      <c r="W6" s="982"/>
      <c r="X6" s="995"/>
      <c r="Y6" s="964"/>
    </row>
    <row r="7" spans="1:25" ht="47.25" customHeight="1" thickBot="1">
      <c r="A7" s="968"/>
      <c r="B7" s="572" t="s">
        <v>246</v>
      </c>
      <c r="C7" s="573" t="s">
        <v>247</v>
      </c>
      <c r="D7" s="573" t="s">
        <v>248</v>
      </c>
      <c r="E7" s="574" t="s">
        <v>249</v>
      </c>
      <c r="F7" s="572" t="s">
        <v>250</v>
      </c>
      <c r="G7" s="573" t="s">
        <v>251</v>
      </c>
      <c r="H7" s="573" t="s">
        <v>252</v>
      </c>
      <c r="I7" s="386" t="s">
        <v>253</v>
      </c>
      <c r="J7" s="387" t="s">
        <v>254</v>
      </c>
      <c r="K7" s="993"/>
      <c r="L7" s="978"/>
      <c r="M7" s="985"/>
      <c r="N7" s="985"/>
      <c r="O7" s="965"/>
      <c r="P7" s="978"/>
      <c r="Q7" s="985"/>
      <c r="R7" s="985"/>
      <c r="S7" s="1002"/>
      <c r="T7" s="993"/>
      <c r="U7" s="978"/>
      <c r="V7" s="980"/>
      <c r="W7" s="983"/>
      <c r="X7" s="996"/>
      <c r="Y7" s="965"/>
    </row>
    <row r="8" spans="1:25">
      <c r="A8" s="541" t="s">
        <v>170</v>
      </c>
      <c r="B8" s="71">
        <v>1818</v>
      </c>
      <c r="C8" s="78">
        <v>1953</v>
      </c>
      <c r="D8" s="78">
        <v>69</v>
      </c>
      <c r="E8" s="79">
        <f t="shared" ref="E8:E18" si="0">SUM(B8:D8)</f>
        <v>3840</v>
      </c>
      <c r="F8" s="71">
        <v>5973</v>
      </c>
      <c r="G8" s="78">
        <v>5159</v>
      </c>
      <c r="H8" s="78">
        <v>3754</v>
      </c>
      <c r="I8" s="47">
        <v>0</v>
      </c>
      <c r="J8" s="78">
        <f t="shared" ref="J8:J10" si="1">SUM(F8:I8)</f>
        <v>14886</v>
      </c>
      <c r="K8" s="80">
        <f t="shared" ref="K8:K10" si="2">E8+J8</f>
        <v>18726</v>
      </c>
      <c r="L8" s="421">
        <v>15393</v>
      </c>
      <c r="M8" s="48">
        <v>12286</v>
      </c>
      <c r="N8" s="65">
        <v>14923</v>
      </c>
      <c r="O8" s="422">
        <f t="shared" ref="O8:O18" si="3">SUM(L8:N8)</f>
        <v>42602</v>
      </c>
      <c r="P8" s="546">
        <v>13111</v>
      </c>
      <c r="Q8" s="420">
        <v>3125</v>
      </c>
      <c r="R8" s="420">
        <v>436</v>
      </c>
      <c r="S8" s="420">
        <v>4386</v>
      </c>
      <c r="T8" s="83">
        <f t="shared" ref="T8:T10" si="4">SUM(P8:S8)</f>
        <v>21058</v>
      </c>
      <c r="U8" s="82">
        <f t="shared" ref="U8" si="5">K8+O8</f>
        <v>61328</v>
      </c>
      <c r="V8" s="83">
        <f t="shared" ref="V8" si="6">K8-T8</f>
        <v>-2332</v>
      </c>
      <c r="W8" s="537">
        <v>1613195</v>
      </c>
      <c r="X8" s="538">
        <v>1680462.8832675118</v>
      </c>
      <c r="Y8" s="656">
        <f t="shared" ref="Y8:Y16" si="7">W8/X8</f>
        <v>0.95997062241760711</v>
      </c>
    </row>
    <row r="9" spans="1:25">
      <c r="A9" s="542" t="s">
        <v>171</v>
      </c>
      <c r="B9" s="84">
        <v>1489</v>
      </c>
      <c r="C9" s="85">
        <v>1695</v>
      </c>
      <c r="D9" s="85">
        <v>0</v>
      </c>
      <c r="E9" s="79">
        <f t="shared" si="0"/>
        <v>3184</v>
      </c>
      <c r="F9" s="84">
        <v>7828</v>
      </c>
      <c r="G9" s="85">
        <v>8160</v>
      </c>
      <c r="H9" s="85">
        <v>10248</v>
      </c>
      <c r="I9" s="47">
        <v>0</v>
      </c>
      <c r="J9" s="78">
        <f t="shared" si="1"/>
        <v>26236</v>
      </c>
      <c r="K9" s="80">
        <f t="shared" si="2"/>
        <v>29420</v>
      </c>
      <c r="L9" s="423">
        <v>8886</v>
      </c>
      <c r="M9" s="73">
        <v>9830</v>
      </c>
      <c r="N9" s="74">
        <v>12280</v>
      </c>
      <c r="O9" s="422">
        <f t="shared" si="3"/>
        <v>30996</v>
      </c>
      <c r="P9" s="546">
        <v>14198</v>
      </c>
      <c r="Q9" s="420">
        <v>2683</v>
      </c>
      <c r="R9" s="420">
        <v>469</v>
      </c>
      <c r="S9" s="420">
        <v>12211</v>
      </c>
      <c r="T9" s="83">
        <f t="shared" si="4"/>
        <v>29561</v>
      </c>
      <c r="U9" s="82">
        <f t="shared" ref="U9:U10" si="8">K9+O9</f>
        <v>60416</v>
      </c>
      <c r="V9" s="83">
        <f t="shared" ref="V9:V10" si="9">K9-T9</f>
        <v>-141</v>
      </c>
      <c r="W9" s="349">
        <v>1613054</v>
      </c>
      <c r="X9" s="74">
        <v>1680463</v>
      </c>
      <c r="Y9" s="58">
        <f t="shared" si="7"/>
        <v>0.95988665028626041</v>
      </c>
    </row>
    <row r="10" spans="1:25">
      <c r="A10" s="542" t="s">
        <v>172</v>
      </c>
      <c r="B10" s="84">
        <v>1597</v>
      </c>
      <c r="C10" s="85">
        <v>1954</v>
      </c>
      <c r="D10" s="85">
        <v>214</v>
      </c>
      <c r="E10" s="79">
        <f t="shared" si="0"/>
        <v>3765</v>
      </c>
      <c r="F10" s="84">
        <v>7631</v>
      </c>
      <c r="G10" s="85">
        <v>8510</v>
      </c>
      <c r="H10" s="85">
        <v>11901</v>
      </c>
      <c r="I10" s="47">
        <v>0</v>
      </c>
      <c r="J10" s="78">
        <f t="shared" si="1"/>
        <v>28042</v>
      </c>
      <c r="K10" s="80">
        <f t="shared" si="2"/>
        <v>31807</v>
      </c>
      <c r="L10" s="423">
        <v>10950</v>
      </c>
      <c r="M10" s="73">
        <v>11780</v>
      </c>
      <c r="N10" s="74">
        <v>21438</v>
      </c>
      <c r="O10" s="422">
        <f t="shared" si="3"/>
        <v>44168</v>
      </c>
      <c r="P10" s="546">
        <v>10861</v>
      </c>
      <c r="Q10" s="420">
        <v>2229</v>
      </c>
      <c r="R10" s="420">
        <v>359</v>
      </c>
      <c r="S10" s="420">
        <v>17273</v>
      </c>
      <c r="T10" s="83">
        <f t="shared" si="4"/>
        <v>30722</v>
      </c>
      <c r="U10" s="82">
        <f t="shared" si="8"/>
        <v>75975</v>
      </c>
      <c r="V10" s="83">
        <f t="shared" si="9"/>
        <v>1085</v>
      </c>
      <c r="W10" s="84">
        <v>1614139</v>
      </c>
      <c r="X10" s="74">
        <v>1680463</v>
      </c>
      <c r="Y10" s="58">
        <f t="shared" si="7"/>
        <v>0.96053230568004178</v>
      </c>
    </row>
    <row r="11" spans="1:25">
      <c r="A11" s="542" t="s">
        <v>173</v>
      </c>
      <c r="B11" s="84">
        <v>1429</v>
      </c>
      <c r="C11" s="85">
        <v>1764</v>
      </c>
      <c r="D11" s="85">
        <v>221</v>
      </c>
      <c r="E11" s="79">
        <f t="shared" si="0"/>
        <v>3414</v>
      </c>
      <c r="F11" s="84">
        <v>6748</v>
      </c>
      <c r="G11" s="85">
        <v>6979</v>
      </c>
      <c r="H11" s="85">
        <v>11476</v>
      </c>
      <c r="I11" s="47">
        <v>3</v>
      </c>
      <c r="J11" s="78">
        <f t="shared" ref="J11" si="10">SUM(F11:I11)</f>
        <v>25206</v>
      </c>
      <c r="K11" s="80">
        <f t="shared" ref="K11" si="11">E11+J11</f>
        <v>28620</v>
      </c>
      <c r="L11" s="423">
        <v>9990</v>
      </c>
      <c r="M11" s="73">
        <v>11081</v>
      </c>
      <c r="N11" s="74">
        <v>20069</v>
      </c>
      <c r="O11" s="422">
        <f t="shared" si="3"/>
        <v>41140</v>
      </c>
      <c r="P11" s="546">
        <v>8740</v>
      </c>
      <c r="Q11" s="420">
        <v>1966</v>
      </c>
      <c r="R11" s="420">
        <v>333</v>
      </c>
      <c r="S11" s="420">
        <v>10923</v>
      </c>
      <c r="T11" s="83">
        <f t="shared" ref="T11" si="12">SUM(P11:S11)</f>
        <v>21962</v>
      </c>
      <c r="U11" s="82">
        <f t="shared" ref="U11" si="13">K11+O11</f>
        <v>69760</v>
      </c>
      <c r="V11" s="83">
        <f t="shared" ref="V11" si="14">K11-T11</f>
        <v>6658</v>
      </c>
      <c r="W11" s="84">
        <v>1620797</v>
      </c>
      <c r="X11" s="78">
        <v>1683842</v>
      </c>
      <c r="Y11" s="58">
        <f t="shared" si="7"/>
        <v>0.96255883865588343</v>
      </c>
    </row>
    <row r="12" spans="1:25">
      <c r="A12" s="542" t="s">
        <v>174</v>
      </c>
      <c r="B12" s="84">
        <v>1409</v>
      </c>
      <c r="C12" s="85">
        <v>1799</v>
      </c>
      <c r="D12" s="85">
        <v>156</v>
      </c>
      <c r="E12" s="79">
        <f t="shared" si="0"/>
        <v>3364</v>
      </c>
      <c r="F12" s="84">
        <v>5032</v>
      </c>
      <c r="G12" s="85">
        <v>6175</v>
      </c>
      <c r="H12" s="85">
        <v>10433</v>
      </c>
      <c r="I12" s="47">
        <v>0</v>
      </c>
      <c r="J12" s="78">
        <f t="shared" ref="J12" si="15">SUM(F12:I12)</f>
        <v>21640</v>
      </c>
      <c r="K12" s="80">
        <f t="shared" ref="K12" si="16">E12+J12</f>
        <v>25004</v>
      </c>
      <c r="L12" s="423">
        <v>15955</v>
      </c>
      <c r="M12" s="73">
        <v>11395</v>
      </c>
      <c r="N12" s="74">
        <v>18471</v>
      </c>
      <c r="O12" s="422">
        <f t="shared" si="3"/>
        <v>45821</v>
      </c>
      <c r="P12" s="546">
        <v>8372</v>
      </c>
      <c r="Q12" s="420">
        <v>2297</v>
      </c>
      <c r="R12" s="420">
        <v>387</v>
      </c>
      <c r="S12" s="420">
        <v>13183</v>
      </c>
      <c r="T12" s="83">
        <f t="shared" ref="T12" si="17">SUM(P12:S12)</f>
        <v>24239</v>
      </c>
      <c r="U12" s="82">
        <f t="shared" ref="U12" si="18">K12+O12</f>
        <v>70825</v>
      </c>
      <c r="V12" s="83">
        <f t="shared" ref="V12" si="19">K12-T12</f>
        <v>765</v>
      </c>
      <c r="W12" s="84">
        <v>1621562</v>
      </c>
      <c r="X12" s="78">
        <v>1683842</v>
      </c>
      <c r="Y12" s="58">
        <f t="shared" si="7"/>
        <v>0.96301315681637589</v>
      </c>
    </row>
    <row r="13" spans="1:25">
      <c r="A13" s="542" t="s">
        <v>175</v>
      </c>
      <c r="B13" s="84">
        <v>1445</v>
      </c>
      <c r="C13" s="85">
        <v>1793</v>
      </c>
      <c r="D13" s="85">
        <v>137</v>
      </c>
      <c r="E13" s="79">
        <f t="shared" si="0"/>
        <v>3375</v>
      </c>
      <c r="F13" s="84">
        <v>3930</v>
      </c>
      <c r="G13" s="85">
        <v>5223</v>
      </c>
      <c r="H13" s="85">
        <v>10624</v>
      </c>
      <c r="I13" s="47">
        <v>5</v>
      </c>
      <c r="J13" s="78">
        <f t="shared" ref="J13" si="20">SUM(F13:I13)</f>
        <v>19782</v>
      </c>
      <c r="K13" s="80">
        <f t="shared" ref="K13" si="21">E13+J13</f>
        <v>23157</v>
      </c>
      <c r="L13" s="423">
        <v>11412</v>
      </c>
      <c r="M13" s="73">
        <v>12543</v>
      </c>
      <c r="N13" s="74">
        <v>17627</v>
      </c>
      <c r="O13" s="422">
        <f t="shared" si="3"/>
        <v>41582</v>
      </c>
      <c r="P13" s="546">
        <v>10562</v>
      </c>
      <c r="Q13" s="420">
        <v>2704</v>
      </c>
      <c r="R13" s="420">
        <v>471</v>
      </c>
      <c r="S13" s="420">
        <v>13131</v>
      </c>
      <c r="T13" s="83">
        <f t="shared" ref="T13" si="22">SUM(P13:S13)</f>
        <v>26868</v>
      </c>
      <c r="U13" s="82">
        <f t="shared" ref="U13" si="23">K13+O13</f>
        <v>64739</v>
      </c>
      <c r="V13" s="83">
        <f t="shared" ref="V13" si="24">K13-T13</f>
        <v>-3711</v>
      </c>
      <c r="W13" s="84">
        <v>1617851</v>
      </c>
      <c r="X13" s="78">
        <v>1683842</v>
      </c>
      <c r="Y13" s="58">
        <f t="shared" si="7"/>
        <v>0.96080926832802604</v>
      </c>
    </row>
    <row r="14" spans="1:25">
      <c r="A14" s="542" t="s">
        <v>176</v>
      </c>
      <c r="B14" s="84">
        <v>2085</v>
      </c>
      <c r="C14" s="85">
        <v>1803</v>
      </c>
      <c r="D14" s="85">
        <v>134</v>
      </c>
      <c r="E14" s="79">
        <f t="shared" si="0"/>
        <v>4022</v>
      </c>
      <c r="F14" s="84">
        <v>4414</v>
      </c>
      <c r="G14" s="85">
        <v>4050</v>
      </c>
      <c r="H14" s="85">
        <v>11085</v>
      </c>
      <c r="I14" s="47">
        <v>0</v>
      </c>
      <c r="J14" s="78">
        <f t="shared" ref="J14:J15" si="25">SUM(F14:I14)</f>
        <v>19549</v>
      </c>
      <c r="K14" s="80">
        <f t="shared" ref="K14:K15" si="26">E14+J14</f>
        <v>23571</v>
      </c>
      <c r="L14" s="423">
        <v>13488</v>
      </c>
      <c r="M14" s="73">
        <v>11305</v>
      </c>
      <c r="N14" s="74">
        <v>15807</v>
      </c>
      <c r="O14" s="422">
        <f t="shared" si="3"/>
        <v>40600</v>
      </c>
      <c r="P14" s="548">
        <v>12168</v>
      </c>
      <c r="Q14" s="74">
        <v>2674</v>
      </c>
      <c r="R14" s="74">
        <v>370</v>
      </c>
      <c r="S14" s="81">
        <v>15968</v>
      </c>
      <c r="T14" s="83">
        <f t="shared" ref="T14" si="27">SUM(P14:S14)</f>
        <v>31180</v>
      </c>
      <c r="U14" s="82">
        <f t="shared" ref="U14" si="28">K14+O14</f>
        <v>64171</v>
      </c>
      <c r="V14" s="83">
        <f t="shared" ref="V14" si="29">K14-T14</f>
        <v>-7609</v>
      </c>
      <c r="W14" s="84">
        <v>1610242</v>
      </c>
      <c r="X14" s="78">
        <v>1683537</v>
      </c>
      <c r="Y14" s="58">
        <f t="shared" si="7"/>
        <v>0.95646368330485165</v>
      </c>
    </row>
    <row r="15" spans="1:25">
      <c r="A15" s="542" t="s">
        <v>177</v>
      </c>
      <c r="B15" s="84">
        <v>2298</v>
      </c>
      <c r="C15" s="85">
        <v>1731</v>
      </c>
      <c r="D15" s="85">
        <v>89</v>
      </c>
      <c r="E15" s="79">
        <f t="shared" si="0"/>
        <v>4118</v>
      </c>
      <c r="F15" s="84">
        <v>4528</v>
      </c>
      <c r="G15" s="85">
        <v>4228</v>
      </c>
      <c r="H15" s="85">
        <v>11175</v>
      </c>
      <c r="I15" s="47">
        <v>0</v>
      </c>
      <c r="J15" s="85">
        <f t="shared" si="25"/>
        <v>19931</v>
      </c>
      <c r="K15" s="80">
        <f t="shared" si="26"/>
        <v>24049</v>
      </c>
      <c r="L15" s="423">
        <v>12737</v>
      </c>
      <c r="M15" s="73">
        <v>12174</v>
      </c>
      <c r="N15" s="74">
        <v>20587</v>
      </c>
      <c r="O15" s="422">
        <f t="shared" si="3"/>
        <v>45498</v>
      </c>
      <c r="P15" s="548">
        <v>10751</v>
      </c>
      <c r="Q15" s="74">
        <v>2442</v>
      </c>
      <c r="R15" s="74">
        <v>359</v>
      </c>
      <c r="S15" s="81">
        <v>15400</v>
      </c>
      <c r="T15" s="83">
        <f t="shared" ref="T15:T16" si="30">SUM(P15:S15)</f>
        <v>28952</v>
      </c>
      <c r="U15" s="82">
        <f t="shared" ref="U15" si="31">K15+O15</f>
        <v>69547</v>
      </c>
      <c r="V15" s="83">
        <f t="shared" ref="V15" si="32">K15-T15</f>
        <v>-4903</v>
      </c>
      <c r="W15" s="84">
        <v>1605339</v>
      </c>
      <c r="X15" s="78">
        <v>1683537</v>
      </c>
      <c r="Y15" s="58">
        <f t="shared" si="7"/>
        <v>0.95355136239951954</v>
      </c>
    </row>
    <row r="16" spans="1:25">
      <c r="A16" s="542" t="s">
        <v>178</v>
      </c>
      <c r="B16" s="84">
        <v>2719</v>
      </c>
      <c r="C16" s="85">
        <v>1912</v>
      </c>
      <c r="D16" s="85">
        <v>69</v>
      </c>
      <c r="E16" s="79">
        <f t="shared" si="0"/>
        <v>4700</v>
      </c>
      <c r="F16" s="536">
        <v>4557</v>
      </c>
      <c r="G16" s="536">
        <v>3896</v>
      </c>
      <c r="H16" s="228">
        <v>11643</v>
      </c>
      <c r="I16" s="392">
        <v>0</v>
      </c>
      <c r="J16" s="85">
        <f t="shared" ref="J16" si="33">SUM(F16:I16)</f>
        <v>20096</v>
      </c>
      <c r="K16" s="80">
        <f t="shared" ref="K16" si="34">E16+J16</f>
        <v>24796</v>
      </c>
      <c r="L16" s="423">
        <v>10866</v>
      </c>
      <c r="M16" s="73">
        <v>11218</v>
      </c>
      <c r="N16" s="74">
        <v>18819</v>
      </c>
      <c r="O16" s="422">
        <f t="shared" si="3"/>
        <v>40903</v>
      </c>
      <c r="P16" s="548">
        <v>10593</v>
      </c>
      <c r="Q16" s="74">
        <v>2357</v>
      </c>
      <c r="R16" s="74">
        <v>306</v>
      </c>
      <c r="S16" s="81">
        <v>15057</v>
      </c>
      <c r="T16" s="83">
        <f t="shared" si="30"/>
        <v>28313</v>
      </c>
      <c r="U16" s="82">
        <f t="shared" ref="U16" si="35">K16+O16</f>
        <v>65699</v>
      </c>
      <c r="V16" s="83">
        <f t="shared" ref="V16" si="36">K16-T16</f>
        <v>-3517</v>
      </c>
      <c r="W16" s="84">
        <v>1601822</v>
      </c>
      <c r="X16" s="78">
        <v>1683537</v>
      </c>
      <c r="Y16" s="76">
        <f t="shared" si="7"/>
        <v>0.95146230822369804</v>
      </c>
    </row>
    <row r="17" spans="1:25">
      <c r="A17" s="559" t="s">
        <v>179</v>
      </c>
      <c r="B17" s="349">
        <v>3893</v>
      </c>
      <c r="C17" s="392">
        <v>2016</v>
      </c>
      <c r="D17" s="392">
        <v>72</v>
      </c>
      <c r="E17" s="79">
        <f t="shared" si="0"/>
        <v>5981</v>
      </c>
      <c r="F17" s="600">
        <v>4393</v>
      </c>
      <c r="G17" s="536">
        <v>3725</v>
      </c>
      <c r="H17" s="85">
        <v>11601</v>
      </c>
      <c r="I17" s="392">
        <v>0</v>
      </c>
      <c r="J17" s="85">
        <f t="shared" ref="J17:J18" si="37">SUM(F17:I17)</f>
        <v>19719</v>
      </c>
      <c r="K17" s="80">
        <f t="shared" ref="K17:K18" si="38">E17+J17</f>
        <v>25700</v>
      </c>
      <c r="L17" s="546">
        <v>8901</v>
      </c>
      <c r="M17" s="420">
        <v>15623</v>
      </c>
      <c r="N17" s="420">
        <v>21200</v>
      </c>
      <c r="O17" s="422">
        <f t="shared" si="3"/>
        <v>45724</v>
      </c>
      <c r="P17" s="546">
        <v>10841</v>
      </c>
      <c r="Q17" s="420">
        <v>2391</v>
      </c>
      <c r="R17" s="420">
        <v>281</v>
      </c>
      <c r="S17" s="420">
        <v>13121</v>
      </c>
      <c r="T17" s="83">
        <f t="shared" ref="T17:T18" si="39">SUM(P17:S17)</f>
        <v>26634</v>
      </c>
      <c r="U17" s="82">
        <f t="shared" ref="U17:U18" si="40">K17+O17</f>
        <v>71424</v>
      </c>
      <c r="V17" s="83">
        <f t="shared" ref="V17:V18" si="41">K17-T17</f>
        <v>-934</v>
      </c>
      <c r="W17" s="349">
        <v>1600888</v>
      </c>
      <c r="X17" s="74">
        <v>1685526</v>
      </c>
      <c r="Y17" s="539">
        <v>0.9497854082345808</v>
      </c>
    </row>
    <row r="18" spans="1:25">
      <c r="A18" s="599" t="s">
        <v>180</v>
      </c>
      <c r="B18" s="598">
        <v>11327</v>
      </c>
      <c r="C18" s="392">
        <v>1765</v>
      </c>
      <c r="D18" s="392">
        <v>58</v>
      </c>
      <c r="E18" s="79">
        <f t="shared" si="0"/>
        <v>13150</v>
      </c>
      <c r="F18" s="84">
        <v>4447</v>
      </c>
      <c r="G18" s="85">
        <v>4560</v>
      </c>
      <c r="H18" s="85">
        <v>10825</v>
      </c>
      <c r="I18" s="392">
        <v>0</v>
      </c>
      <c r="J18" s="85">
        <f t="shared" si="37"/>
        <v>19832</v>
      </c>
      <c r="K18" s="80">
        <f t="shared" si="38"/>
        <v>32982</v>
      </c>
      <c r="L18" s="423">
        <v>7345</v>
      </c>
      <c r="M18" s="73">
        <v>8526</v>
      </c>
      <c r="N18" s="74">
        <v>13967</v>
      </c>
      <c r="O18" s="422">
        <f t="shared" si="3"/>
        <v>29838</v>
      </c>
      <c r="P18" s="548">
        <v>9966</v>
      </c>
      <c r="Q18" s="74">
        <v>2292</v>
      </c>
      <c r="R18" s="74">
        <v>270</v>
      </c>
      <c r="S18" s="81">
        <v>13301</v>
      </c>
      <c r="T18" s="83">
        <f t="shared" si="39"/>
        <v>25829</v>
      </c>
      <c r="U18" s="82">
        <f t="shared" si="40"/>
        <v>62820</v>
      </c>
      <c r="V18" s="83">
        <f t="shared" si="41"/>
        <v>7153</v>
      </c>
      <c r="W18" s="84">
        <v>1608041</v>
      </c>
      <c r="X18" s="78">
        <v>1685526</v>
      </c>
      <c r="Y18" s="539">
        <f>+W18/X18</f>
        <v>0.95402918732787267</v>
      </c>
    </row>
    <row r="19" spans="1:25" ht="13.5" thickBot="1">
      <c r="A19" s="543" t="s">
        <v>181</v>
      </c>
      <c r="B19" s="50"/>
      <c r="C19" s="51"/>
      <c r="D19" s="51"/>
      <c r="E19" s="536"/>
      <c r="F19" s="50"/>
      <c r="G19" s="51"/>
      <c r="H19" s="51"/>
      <c r="I19" s="47"/>
      <c r="J19" s="536"/>
      <c r="K19" s="545"/>
      <c r="L19" s="424"/>
      <c r="M19" s="52"/>
      <c r="N19" s="53"/>
      <c r="O19" s="547"/>
      <c r="P19" s="549"/>
      <c r="Q19" s="53"/>
      <c r="R19" s="53"/>
      <c r="S19" s="54"/>
      <c r="T19" s="422"/>
      <c r="U19" s="550"/>
      <c r="V19" s="545"/>
      <c r="W19" s="540"/>
      <c r="X19" s="665"/>
      <c r="Y19" s="666"/>
    </row>
    <row r="20" spans="1:25" ht="13.5" thickBot="1">
      <c r="A20" s="544" t="s">
        <v>182</v>
      </c>
      <c r="B20" s="56">
        <f>SUM(B8:B19)</f>
        <v>31509</v>
      </c>
      <c r="C20" s="56">
        <f t="shared" ref="C20:T20" si="42">SUM(C8:C19)</f>
        <v>20185</v>
      </c>
      <c r="D20" s="56">
        <f t="shared" si="42"/>
        <v>1219</v>
      </c>
      <c r="E20" s="56">
        <f t="shared" si="42"/>
        <v>52913</v>
      </c>
      <c r="F20" s="56">
        <f t="shared" si="42"/>
        <v>59481</v>
      </c>
      <c r="G20" s="56">
        <f t="shared" si="42"/>
        <v>60665</v>
      </c>
      <c r="H20" s="56">
        <f t="shared" si="42"/>
        <v>114765</v>
      </c>
      <c r="I20" s="56">
        <f t="shared" si="42"/>
        <v>8</v>
      </c>
      <c r="J20" s="112">
        <f t="shared" si="42"/>
        <v>234919</v>
      </c>
      <c r="K20" s="112">
        <f t="shared" si="42"/>
        <v>287832</v>
      </c>
      <c r="L20" s="56">
        <f t="shared" si="42"/>
        <v>125923</v>
      </c>
      <c r="M20" s="56">
        <f t="shared" si="42"/>
        <v>127761</v>
      </c>
      <c r="N20" s="56">
        <f t="shared" si="42"/>
        <v>195188</v>
      </c>
      <c r="O20" s="112">
        <f t="shared" si="42"/>
        <v>448872</v>
      </c>
      <c r="P20" s="56">
        <f t="shared" si="42"/>
        <v>120163</v>
      </c>
      <c r="Q20" s="56">
        <f t="shared" si="42"/>
        <v>27160</v>
      </c>
      <c r="R20" s="112">
        <f t="shared" si="42"/>
        <v>4041</v>
      </c>
      <c r="S20" s="56">
        <f t="shared" si="42"/>
        <v>143954</v>
      </c>
      <c r="T20" s="112">
        <f t="shared" si="42"/>
        <v>295318</v>
      </c>
      <c r="U20" s="56">
        <f>K20+O20</f>
        <v>736704</v>
      </c>
      <c r="V20" s="112">
        <f>K20-T20</f>
        <v>-7486</v>
      </c>
      <c r="W20" s="112">
        <f>+W18</f>
        <v>1608041</v>
      </c>
      <c r="X20" s="112">
        <f>X17</f>
        <v>1685526</v>
      </c>
      <c r="Y20" s="64">
        <f>+Y18</f>
        <v>0.95402918732787267</v>
      </c>
    </row>
    <row r="21" spans="1:25" ht="15">
      <c r="A21" s="40"/>
      <c r="B21" s="41"/>
      <c r="C21" s="41"/>
      <c r="D21" s="41"/>
      <c r="E21" s="41"/>
      <c r="F21" s="41"/>
      <c r="G21" s="41"/>
      <c r="H21" s="41"/>
      <c r="I21" s="41"/>
      <c r="J21" s="41"/>
      <c r="K21" s="41"/>
      <c r="L21" s="41"/>
      <c r="M21" s="41"/>
      <c r="N21" s="41"/>
      <c r="O21" s="42"/>
      <c r="P21" s="43"/>
      <c r="Q21" s="43"/>
      <c r="R21" s="43"/>
      <c r="S21" s="43"/>
      <c r="T21" s="43"/>
      <c r="U21" s="39"/>
      <c r="V21" s="38"/>
      <c r="W21" s="39"/>
      <c r="X21" s="38"/>
      <c r="Y21" s="38"/>
    </row>
    <row r="22" spans="1:25" ht="14.25">
      <c r="A22" s="115" t="s">
        <v>255</v>
      </c>
      <c r="B22" s="156"/>
      <c r="C22" s="156"/>
      <c r="D22" s="156"/>
      <c r="E22" s="156"/>
      <c r="F22" s="156"/>
      <c r="G22" s="156"/>
      <c r="H22" s="156"/>
      <c r="I22" s="156"/>
      <c r="J22" s="156"/>
      <c r="K22" s="156"/>
      <c r="L22" s="156"/>
      <c r="M22" s="156"/>
      <c r="N22" s="156"/>
      <c r="O22" s="116"/>
      <c r="P22" s="156"/>
      <c r="Q22" s="156"/>
      <c r="R22" s="156"/>
      <c r="S22" s="156"/>
      <c r="T22" s="156"/>
      <c r="U22" s="156"/>
    </row>
    <row r="23" spans="1:25" ht="14.25">
      <c r="A23" s="115" t="s">
        <v>256</v>
      </c>
      <c r="B23" s="156"/>
      <c r="C23" s="156"/>
      <c r="D23" s="156"/>
      <c r="E23" s="156"/>
      <c r="F23" s="156"/>
      <c r="G23" s="156"/>
      <c r="H23" s="156"/>
      <c r="I23" s="156"/>
      <c r="J23" s="156"/>
      <c r="K23" s="156"/>
      <c r="L23" s="156"/>
      <c r="M23" s="156"/>
      <c r="N23" s="156"/>
      <c r="O23" s="116"/>
      <c r="P23" s="156"/>
      <c r="Q23" s="156"/>
      <c r="R23" s="156"/>
      <c r="S23" s="156"/>
      <c r="T23" s="156"/>
      <c r="U23" s="156"/>
    </row>
    <row r="24" spans="1:25" ht="14.25">
      <c r="A24" s="115" t="s">
        <v>257</v>
      </c>
      <c r="B24" s="156"/>
      <c r="C24" s="156"/>
      <c r="D24" s="156"/>
      <c r="E24" s="156"/>
      <c r="F24" s="156"/>
      <c r="G24" s="156"/>
      <c r="H24" s="156"/>
      <c r="I24" s="156"/>
      <c r="J24" s="156"/>
      <c r="K24" s="156"/>
      <c r="L24" s="156"/>
      <c r="M24" s="156"/>
      <c r="N24" s="156"/>
      <c r="O24" s="116"/>
      <c r="P24" s="156"/>
      <c r="Q24" s="156"/>
      <c r="R24" s="156"/>
      <c r="S24" s="156"/>
      <c r="T24" s="156"/>
      <c r="U24" s="156"/>
    </row>
    <row r="25" spans="1:25">
      <c r="A25" s="156" t="s">
        <v>151</v>
      </c>
      <c r="B25" s="156"/>
      <c r="C25" s="156"/>
      <c r="D25" s="156"/>
      <c r="E25" s="156"/>
      <c r="F25" s="156"/>
      <c r="G25" s="156"/>
      <c r="H25" s="156"/>
      <c r="I25" s="156"/>
      <c r="J25" s="156"/>
      <c r="K25" s="156"/>
      <c r="L25" s="156"/>
      <c r="M25" s="156"/>
      <c r="N25" s="156"/>
      <c r="O25" s="116"/>
      <c r="P25" s="156"/>
      <c r="Q25" s="156"/>
      <c r="R25" s="156"/>
      <c r="S25" s="156"/>
      <c r="T25" s="156"/>
      <c r="U25" s="156"/>
    </row>
    <row r="26" spans="1:25" ht="14.25">
      <c r="A26" s="115"/>
    </row>
    <row r="27" spans="1:25">
      <c r="B27" s="156"/>
      <c r="C27" s="156"/>
      <c r="D27" s="156"/>
      <c r="E27" s="156"/>
      <c r="F27" s="156"/>
      <c r="G27" s="156"/>
      <c r="H27" s="156"/>
      <c r="I27" s="156"/>
      <c r="J27" s="156"/>
      <c r="K27" s="156"/>
      <c r="L27" s="156"/>
      <c r="M27" s="156"/>
      <c r="N27" s="156"/>
      <c r="O27" s="116"/>
      <c r="P27" s="156"/>
      <c r="Q27" s="156"/>
      <c r="R27" s="156"/>
      <c r="S27" s="156"/>
      <c r="T27" s="156"/>
      <c r="U27" s="156"/>
    </row>
  </sheetData>
  <mergeCells count="25">
    <mergeCell ref="X5:X7"/>
    <mergeCell ref="P5:T5"/>
    <mergeCell ref="B5:K5"/>
    <mergeCell ref="P6:P7"/>
    <mergeCell ref="Q6:Q7"/>
    <mergeCell ref="R6:R7"/>
    <mergeCell ref="S6:S7"/>
    <mergeCell ref="T6:T7"/>
    <mergeCell ref="F6:J6"/>
    <mergeCell ref="A3:U3"/>
    <mergeCell ref="Y5:Y7"/>
    <mergeCell ref="A5:A7"/>
    <mergeCell ref="U5:V5"/>
    <mergeCell ref="A1:U1"/>
    <mergeCell ref="A2:U2"/>
    <mergeCell ref="U6:U7"/>
    <mergeCell ref="V6:V7"/>
    <mergeCell ref="W5:W7"/>
    <mergeCell ref="N6:N7"/>
    <mergeCell ref="L5:O5"/>
    <mergeCell ref="O6:O7"/>
    <mergeCell ref="B6:E6"/>
    <mergeCell ref="K6:K7"/>
    <mergeCell ref="L6:L7"/>
    <mergeCell ref="M6:M7"/>
  </mergeCells>
  <printOptions horizontalCentered="1" verticalCentered="1" headings="1"/>
  <pageMargins left="0.25" right="0.25" top="0.5" bottom="0.5" header="0.5" footer="0.5"/>
  <pageSetup paperSize="5" scale="61"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zoomScaleNormal="100" workbookViewId="0">
      <selection activeCell="C54" sqref="C54"/>
    </sheetView>
  </sheetViews>
  <sheetFormatPr defaultColWidth="9.42578125" defaultRowHeight="12.75"/>
  <cols>
    <col min="1" max="1" width="11.42578125" style="12" customWidth="1"/>
    <col min="2" max="2" width="11.42578125" style="12" bestFit="1" customWidth="1"/>
    <col min="3" max="4" width="13.5703125" style="12" customWidth="1"/>
    <col min="5" max="5" width="16.28515625" style="12" customWidth="1"/>
    <col min="6" max="6" width="15.28515625" style="12" customWidth="1"/>
    <col min="7" max="7" width="12.7109375" style="12" bestFit="1" customWidth="1"/>
    <col min="8" max="8" width="15.42578125" style="12" bestFit="1" customWidth="1"/>
    <col min="9" max="9" width="14.5703125" style="12" customWidth="1"/>
    <col min="10" max="16384" width="9.42578125" style="12"/>
  </cols>
  <sheetData>
    <row r="1" spans="1:11" ht="15.75">
      <c r="A1" s="896" t="s">
        <v>258</v>
      </c>
      <c r="B1" s="1024"/>
      <c r="C1" s="1024"/>
      <c r="D1" s="1024"/>
      <c r="E1" s="1024"/>
      <c r="F1" s="1024"/>
      <c r="G1" s="1024"/>
      <c r="H1" s="1024"/>
      <c r="I1" s="1025"/>
    </row>
    <row r="2" spans="1:11" ht="15.75">
      <c r="A2" s="920" t="s">
        <v>1</v>
      </c>
      <c r="B2" s="944"/>
      <c r="C2" s="944"/>
      <c r="D2" s="944"/>
      <c r="E2" s="944"/>
      <c r="F2" s="944"/>
      <c r="G2" s="944"/>
      <c r="H2" s="944"/>
      <c r="I2" s="944"/>
    </row>
    <row r="3" spans="1:11" ht="15.75">
      <c r="A3" s="1013" t="s">
        <v>571</v>
      </c>
      <c r="B3" s="1014"/>
      <c r="C3" s="1014"/>
      <c r="D3" s="1014"/>
      <c r="E3" s="1014"/>
      <c r="F3" s="1014"/>
      <c r="G3" s="1014"/>
      <c r="H3" s="1014"/>
      <c r="I3" s="1015"/>
    </row>
    <row r="4" spans="1:11" ht="16.5" thickBot="1">
      <c r="A4" s="301"/>
      <c r="B4" s="302"/>
      <c r="C4" s="302"/>
      <c r="D4" s="302"/>
      <c r="E4" s="302"/>
      <c r="F4" s="302"/>
      <c r="G4" s="302"/>
      <c r="H4" s="302"/>
      <c r="I4" s="302"/>
    </row>
    <row r="5" spans="1:11" ht="92.25" customHeight="1" thickBot="1">
      <c r="A5" s="25" t="s">
        <v>161</v>
      </c>
      <c r="B5" s="26" t="s">
        <v>259</v>
      </c>
      <c r="C5" s="26" t="s">
        <v>260</v>
      </c>
      <c r="D5" s="27" t="s">
        <v>261</v>
      </c>
      <c r="E5" s="26" t="s">
        <v>262</v>
      </c>
      <c r="F5" s="26" t="s">
        <v>263</v>
      </c>
      <c r="G5" s="26" t="s">
        <v>264</v>
      </c>
      <c r="H5" s="27" t="s">
        <v>265</v>
      </c>
      <c r="I5" s="28" t="s">
        <v>266</v>
      </c>
    </row>
    <row r="6" spans="1:11">
      <c r="A6" s="6" t="s">
        <v>170</v>
      </c>
      <c r="B6" s="350">
        <v>1613195</v>
      </c>
      <c r="C6" s="351">
        <v>4921</v>
      </c>
      <c r="D6" s="352">
        <f>+C6/B6</f>
        <v>3.0504681703079914E-3</v>
      </c>
      <c r="E6" s="351">
        <v>2660</v>
      </c>
      <c r="F6" s="351">
        <v>280</v>
      </c>
      <c r="G6" s="351">
        <f>+E6+F6</f>
        <v>2940</v>
      </c>
      <c r="H6" s="352">
        <f>+G6/C6</f>
        <v>0.59743954480796591</v>
      </c>
      <c r="I6" s="353">
        <f>+G6/B6</f>
        <v>1.8224703151199948E-3</v>
      </c>
      <c r="K6" s="425"/>
    </row>
    <row r="7" spans="1:11">
      <c r="A7" s="7" t="s">
        <v>171</v>
      </c>
      <c r="B7" s="350">
        <v>1613054</v>
      </c>
      <c r="C7" s="351">
        <v>4718</v>
      </c>
      <c r="D7" s="352">
        <f t="shared" ref="D7:D16" si="0">+C7/B7</f>
        <v>2.924886581602352E-3</v>
      </c>
      <c r="E7" s="351">
        <v>2579</v>
      </c>
      <c r="F7" s="351">
        <v>288</v>
      </c>
      <c r="G7" s="351">
        <f t="shared" ref="G7:G16" si="1">+E7+F7</f>
        <v>2867</v>
      </c>
      <c r="H7" s="352">
        <f t="shared" ref="H7:H16" si="2">+G7/C7</f>
        <v>0.60767274268757954</v>
      </c>
      <c r="I7" s="353">
        <f t="shared" ref="I7:I16" si="3">+G7/B7</f>
        <v>1.7773738510924E-3</v>
      </c>
      <c r="K7" s="425"/>
    </row>
    <row r="8" spans="1:11">
      <c r="A8" s="7" t="s">
        <v>172</v>
      </c>
      <c r="B8" s="350">
        <v>1614139</v>
      </c>
      <c r="C8" s="351">
        <v>5341</v>
      </c>
      <c r="D8" s="352">
        <f t="shared" si="0"/>
        <v>3.3088847986449742E-3</v>
      </c>
      <c r="E8" s="351">
        <v>2857</v>
      </c>
      <c r="F8" s="351">
        <v>299</v>
      </c>
      <c r="G8" s="351">
        <f t="shared" si="1"/>
        <v>3156</v>
      </c>
      <c r="H8" s="352">
        <f t="shared" si="2"/>
        <v>0.59090058041565252</v>
      </c>
      <c r="I8" s="353">
        <f t="shared" si="3"/>
        <v>1.9552219480478447E-3</v>
      </c>
      <c r="K8" s="425"/>
    </row>
    <row r="9" spans="1:11">
      <c r="A9" s="7" t="s">
        <v>173</v>
      </c>
      <c r="B9" s="350">
        <v>1620797</v>
      </c>
      <c r="C9" s="351">
        <v>5166</v>
      </c>
      <c r="D9" s="352">
        <f t="shared" si="0"/>
        <v>3.1873208057517383E-3</v>
      </c>
      <c r="E9" s="351">
        <v>2906</v>
      </c>
      <c r="F9" s="351">
        <v>298</v>
      </c>
      <c r="G9" s="351">
        <f t="shared" si="1"/>
        <v>3204</v>
      </c>
      <c r="H9" s="352">
        <f t="shared" si="2"/>
        <v>0.62020905923344949</v>
      </c>
      <c r="I9" s="353">
        <f t="shared" si="3"/>
        <v>1.9768052384104857E-3</v>
      </c>
      <c r="K9" s="425"/>
    </row>
    <row r="10" spans="1:11">
      <c r="A10" s="7" t="s">
        <v>174</v>
      </c>
      <c r="B10" s="75">
        <v>1621562</v>
      </c>
      <c r="C10" s="85">
        <v>4530</v>
      </c>
      <c r="D10" s="352">
        <f t="shared" si="0"/>
        <v>2.7936027114596911E-3</v>
      </c>
      <c r="E10" s="351">
        <v>2591</v>
      </c>
      <c r="F10" s="351">
        <v>245</v>
      </c>
      <c r="G10" s="351">
        <f t="shared" si="1"/>
        <v>2836</v>
      </c>
      <c r="H10" s="352">
        <f t="shared" si="2"/>
        <v>0.62604856512141283</v>
      </c>
      <c r="I10" s="353">
        <f t="shared" si="3"/>
        <v>1.7489309690286281E-3</v>
      </c>
      <c r="K10" s="425"/>
    </row>
    <row r="11" spans="1:11">
      <c r="A11" s="7" t="s">
        <v>175</v>
      </c>
      <c r="B11" s="75">
        <v>1617851</v>
      </c>
      <c r="C11" s="85">
        <v>4425</v>
      </c>
      <c r="D11" s="352">
        <f t="shared" si="0"/>
        <v>2.7351097227124128E-3</v>
      </c>
      <c r="E11" s="351">
        <v>2661</v>
      </c>
      <c r="F11" s="351">
        <v>266</v>
      </c>
      <c r="G11" s="351">
        <f t="shared" si="1"/>
        <v>2927</v>
      </c>
      <c r="H11" s="352">
        <f t="shared" si="2"/>
        <v>0.66146892655367229</v>
      </c>
      <c r="I11" s="353">
        <f t="shared" si="3"/>
        <v>1.8091900922890922E-3</v>
      </c>
      <c r="K11" s="425"/>
    </row>
    <row r="12" spans="1:11">
      <c r="A12" s="7" t="s">
        <v>176</v>
      </c>
      <c r="B12" s="75">
        <v>1610242</v>
      </c>
      <c r="C12" s="85">
        <v>4470</v>
      </c>
      <c r="D12" s="352">
        <f t="shared" si="0"/>
        <v>2.775980256383823E-3</v>
      </c>
      <c r="E12" s="392">
        <v>2651</v>
      </c>
      <c r="F12" s="351">
        <v>261</v>
      </c>
      <c r="G12" s="351">
        <f t="shared" si="1"/>
        <v>2912</v>
      </c>
      <c r="H12" s="352">
        <f t="shared" si="2"/>
        <v>0.65145413870246083</v>
      </c>
      <c r="I12" s="353">
        <f t="shared" si="3"/>
        <v>1.80842382697756E-3</v>
      </c>
      <c r="K12" s="425"/>
    </row>
    <row r="13" spans="1:11">
      <c r="A13" s="7" t="s">
        <v>177</v>
      </c>
      <c r="B13" s="75">
        <v>1605339</v>
      </c>
      <c r="C13" s="85">
        <v>4514</v>
      </c>
      <c r="D13" s="352">
        <f t="shared" si="0"/>
        <v>2.8118671508011702E-3</v>
      </c>
      <c r="E13" s="392">
        <v>1559</v>
      </c>
      <c r="F13" s="351">
        <v>245</v>
      </c>
      <c r="G13" s="351">
        <f t="shared" si="1"/>
        <v>1804</v>
      </c>
      <c r="H13" s="352">
        <f t="shared" si="2"/>
        <v>0.39964554718653078</v>
      </c>
      <c r="I13" s="353">
        <f t="shared" si="3"/>
        <v>1.123750186097765E-3</v>
      </c>
      <c r="K13" s="425"/>
    </row>
    <row r="14" spans="1:11">
      <c r="A14" s="7" t="s">
        <v>178</v>
      </c>
      <c r="B14" s="75">
        <v>1601822</v>
      </c>
      <c r="C14" s="85">
        <v>4042</v>
      </c>
      <c r="D14" s="352">
        <f t="shared" si="0"/>
        <v>2.5233765050049258E-3</v>
      </c>
      <c r="E14" s="392">
        <v>9</v>
      </c>
      <c r="F14" s="351">
        <v>161</v>
      </c>
      <c r="G14" s="351">
        <f t="shared" si="1"/>
        <v>170</v>
      </c>
      <c r="H14" s="352">
        <f t="shared" si="2"/>
        <v>4.2058386937159825E-2</v>
      </c>
      <c r="I14" s="353">
        <f t="shared" si="3"/>
        <v>1.0612914543563517E-4</v>
      </c>
      <c r="K14" s="425"/>
    </row>
    <row r="15" spans="1:11">
      <c r="A15" s="7" t="s">
        <v>179</v>
      </c>
      <c r="B15" s="350">
        <v>1600888</v>
      </c>
      <c r="C15" s="85">
        <v>4596</v>
      </c>
      <c r="D15" s="352">
        <f t="shared" si="0"/>
        <v>2.87090664681102E-3</v>
      </c>
      <c r="E15" s="392">
        <v>9</v>
      </c>
      <c r="F15" s="351">
        <v>121</v>
      </c>
      <c r="G15" s="351">
        <f t="shared" si="1"/>
        <v>130</v>
      </c>
      <c r="H15" s="352">
        <f t="shared" si="2"/>
        <v>2.8285465622280244E-2</v>
      </c>
      <c r="I15" s="353">
        <f t="shared" si="3"/>
        <v>8.1204931263148956E-5</v>
      </c>
      <c r="K15" s="425"/>
    </row>
    <row r="16" spans="1:11">
      <c r="A16" s="7" t="s">
        <v>180</v>
      </c>
      <c r="B16" s="350">
        <v>1608041</v>
      </c>
      <c r="C16" s="85">
        <v>3780</v>
      </c>
      <c r="D16" s="352">
        <f t="shared" si="0"/>
        <v>2.350686332002729E-3</v>
      </c>
      <c r="E16" s="85">
        <v>4</v>
      </c>
      <c r="F16" s="85">
        <v>12</v>
      </c>
      <c r="G16" s="351">
        <f t="shared" si="1"/>
        <v>16</v>
      </c>
      <c r="H16" s="352">
        <f t="shared" si="2"/>
        <v>4.2328042328042331E-3</v>
      </c>
      <c r="I16" s="353">
        <f t="shared" si="3"/>
        <v>9.9499950560962063E-6</v>
      </c>
      <c r="K16" s="425"/>
    </row>
    <row r="17" spans="1:11" ht="13.5" thickBot="1">
      <c r="A17" s="23" t="s">
        <v>181</v>
      </c>
      <c r="B17" s="350"/>
      <c r="C17" s="51"/>
      <c r="D17" s="352"/>
      <c r="E17" s="51"/>
      <c r="F17" s="51"/>
      <c r="G17" s="351"/>
      <c r="H17" s="352"/>
      <c r="I17" s="353"/>
      <c r="K17" s="425"/>
    </row>
    <row r="18" spans="1:11" ht="13.5" thickBot="1">
      <c r="A18" s="24" t="s">
        <v>182</v>
      </c>
      <c r="B18" s="62">
        <f>+B16</f>
        <v>1608041</v>
      </c>
      <c r="C18" s="62">
        <f>SUM(C6:C17)</f>
        <v>50503</v>
      </c>
      <c r="D18" s="63">
        <f>C18/B18</f>
        <v>3.1406537519876668E-2</v>
      </c>
      <c r="E18" s="62">
        <f>SUM(E6:E17)</f>
        <v>20486</v>
      </c>
      <c r="F18" s="62">
        <f>SUM(F6:F17)</f>
        <v>2476</v>
      </c>
      <c r="G18" s="62">
        <f>SUM(G6:G17)</f>
        <v>22962</v>
      </c>
      <c r="H18" s="63">
        <f>G18/C18</f>
        <v>0.45466605944201333</v>
      </c>
      <c r="I18" s="64">
        <f>G18/B18</f>
        <v>1.4279486654880068E-2</v>
      </c>
      <c r="K18" s="425"/>
    </row>
    <row r="19" spans="1:11" ht="15.75" customHeight="1">
      <c r="A19" s="153"/>
      <c r="B19" s="152"/>
      <c r="C19" s="152"/>
      <c r="D19" s="151"/>
      <c r="E19" s="152"/>
      <c r="F19" s="152"/>
      <c r="G19" s="152"/>
      <c r="H19" s="151"/>
      <c r="I19" s="150"/>
    </row>
    <row r="20" spans="1:11">
      <c r="A20" s="1020" t="s">
        <v>267</v>
      </c>
      <c r="B20" s="1021"/>
      <c r="C20" s="1021"/>
      <c r="D20" s="1021"/>
      <c r="E20" s="1021"/>
      <c r="F20" s="1021"/>
      <c r="G20" s="1021"/>
      <c r="H20" s="1021"/>
      <c r="I20" s="1019"/>
    </row>
    <row r="21" spans="1:11" ht="14.25" customHeight="1">
      <c r="A21" s="1016" t="s">
        <v>268</v>
      </c>
      <c r="B21" s="1017"/>
      <c r="C21" s="1017"/>
      <c r="D21" s="1017"/>
      <c r="E21" s="1017"/>
      <c r="F21" s="1017"/>
      <c r="G21" s="1017"/>
      <c r="H21" s="1017"/>
      <c r="I21" s="1017"/>
    </row>
    <row r="22" spans="1:11" ht="26.25" customHeight="1">
      <c r="A22" s="1018" t="s">
        <v>269</v>
      </c>
      <c r="B22" s="1019"/>
      <c r="C22" s="1019"/>
      <c r="D22" s="1019"/>
      <c r="E22" s="1019"/>
      <c r="F22" s="1019"/>
      <c r="G22" s="1019"/>
      <c r="H22" s="1019"/>
      <c r="I22" s="1019"/>
    </row>
    <row r="23" spans="1:11" ht="19.899999999999999" customHeight="1">
      <c r="A23" s="156" t="s">
        <v>40</v>
      </c>
      <c r="B23" s="154"/>
      <c r="C23" s="154"/>
      <c r="D23" s="155"/>
      <c r="E23" s="154"/>
      <c r="F23" s="154"/>
      <c r="G23" s="154"/>
      <c r="H23" s="155"/>
      <c r="I23" s="155"/>
    </row>
    <row r="24" spans="1:11" ht="13.5" thickBot="1">
      <c r="A24" s="8"/>
      <c r="B24" s="154"/>
      <c r="C24" s="154"/>
      <c r="D24" s="155"/>
      <c r="E24" s="154"/>
      <c r="F24" s="154"/>
      <c r="G24" s="154"/>
      <c r="H24" s="155"/>
      <c r="I24" s="155"/>
    </row>
    <row r="25" spans="1:11" ht="15.75">
      <c r="A25" s="1010" t="s">
        <v>270</v>
      </c>
      <c r="B25" s="1011"/>
      <c r="C25" s="1011"/>
      <c r="D25" s="1011"/>
      <c r="E25" s="1011"/>
      <c r="F25" s="1011"/>
      <c r="G25" s="1011"/>
      <c r="H25" s="1011"/>
      <c r="I25" s="1012"/>
    </row>
    <row r="26" spans="1:11" ht="15.75">
      <c r="A26" s="1026" t="s">
        <v>1</v>
      </c>
      <c r="B26" s="944"/>
      <c r="C26" s="944"/>
      <c r="D26" s="944"/>
      <c r="E26" s="944"/>
      <c r="F26" s="944"/>
      <c r="G26" s="944"/>
      <c r="H26" s="944"/>
      <c r="I26" s="1027"/>
    </row>
    <row r="27" spans="1:11" ht="16.5" customHeight="1" thickBot="1">
      <c r="A27" s="1028" t="s">
        <v>271</v>
      </c>
      <c r="B27" s="1029"/>
      <c r="C27" s="1029"/>
      <c r="D27" s="1029"/>
      <c r="E27" s="1029"/>
      <c r="F27" s="1029"/>
      <c r="G27" s="1029"/>
      <c r="H27" s="1029"/>
      <c r="I27" s="1030"/>
    </row>
    <row r="28" spans="1:11" ht="77.25" thickBot="1">
      <c r="A28" s="25" t="s">
        <v>161</v>
      </c>
      <c r="B28" s="26" t="s">
        <v>259</v>
      </c>
      <c r="C28" s="26" t="s">
        <v>260</v>
      </c>
      <c r="D28" s="27" t="s">
        <v>261</v>
      </c>
      <c r="E28" s="26" t="s">
        <v>272</v>
      </c>
      <c r="F28" s="26" t="s">
        <v>273</v>
      </c>
      <c r="G28" s="26" t="s">
        <v>274</v>
      </c>
      <c r="H28" s="27" t="s">
        <v>275</v>
      </c>
      <c r="I28" s="28" t="s">
        <v>276</v>
      </c>
    </row>
    <row r="29" spans="1:11">
      <c r="A29" s="6" t="s">
        <v>170</v>
      </c>
      <c r="B29" s="49"/>
      <c r="C29" s="49"/>
      <c r="D29" s="87"/>
      <c r="E29" s="49"/>
      <c r="F29" s="49"/>
      <c r="G29" s="86"/>
      <c r="H29" s="87"/>
      <c r="I29" s="105"/>
    </row>
    <row r="30" spans="1:11">
      <c r="A30" s="7" t="s">
        <v>171</v>
      </c>
      <c r="B30" s="49"/>
      <c r="C30" s="49"/>
      <c r="D30" s="87"/>
      <c r="E30" s="49"/>
      <c r="F30" s="49"/>
      <c r="G30" s="86"/>
      <c r="H30" s="87"/>
      <c r="I30" s="105"/>
    </row>
    <row r="31" spans="1:11">
      <c r="A31" s="7" t="s">
        <v>172</v>
      </c>
      <c r="B31" s="49"/>
      <c r="C31" s="49"/>
      <c r="D31" s="87"/>
      <c r="E31" s="49"/>
      <c r="F31" s="49"/>
      <c r="G31" s="86"/>
      <c r="H31" s="87"/>
      <c r="I31" s="105"/>
    </row>
    <row r="32" spans="1:11">
      <c r="A32" s="7" t="s">
        <v>173</v>
      </c>
      <c r="B32" s="49"/>
      <c r="C32" s="49"/>
      <c r="D32" s="87"/>
      <c r="E32" s="49"/>
      <c r="F32" s="49"/>
      <c r="G32" s="86"/>
      <c r="H32" s="87"/>
      <c r="I32" s="105"/>
    </row>
    <row r="33" spans="1:9">
      <c r="A33" s="7" t="s">
        <v>174</v>
      </c>
      <c r="B33" s="49"/>
      <c r="C33" s="49"/>
      <c r="D33" s="87"/>
      <c r="E33" s="49"/>
      <c r="F33" s="49"/>
      <c r="G33" s="86"/>
      <c r="H33" s="87"/>
      <c r="I33" s="105"/>
    </row>
    <row r="34" spans="1:9">
      <c r="A34" s="7" t="s">
        <v>175</v>
      </c>
      <c r="B34" s="78"/>
      <c r="C34" s="49"/>
      <c r="D34" s="87"/>
      <c r="E34" s="49"/>
      <c r="F34" s="49"/>
      <c r="G34" s="86"/>
      <c r="H34" s="87"/>
      <c r="I34" s="76"/>
    </row>
    <row r="35" spans="1:9">
      <c r="A35" s="7" t="s">
        <v>176</v>
      </c>
      <c r="B35" s="78"/>
      <c r="C35" s="85"/>
      <c r="D35" s="87"/>
      <c r="E35" s="85"/>
      <c r="F35" s="85"/>
      <c r="G35" s="86"/>
      <c r="H35" s="87"/>
      <c r="I35" s="76"/>
    </row>
    <row r="36" spans="1:9">
      <c r="A36" s="7" t="s">
        <v>177</v>
      </c>
      <c r="B36" s="78"/>
      <c r="C36" s="85"/>
      <c r="D36" s="87"/>
      <c r="E36" s="85"/>
      <c r="F36" s="85"/>
      <c r="G36" s="86"/>
      <c r="H36" s="87"/>
      <c r="I36" s="76"/>
    </row>
    <row r="37" spans="1:9">
      <c r="A37" s="7" t="s">
        <v>178</v>
      </c>
      <c r="B37" s="78"/>
      <c r="C37" s="85"/>
      <c r="D37" s="87"/>
      <c r="E37" s="85"/>
      <c r="F37" s="85"/>
      <c r="G37" s="86"/>
      <c r="H37" s="87"/>
      <c r="I37" s="76"/>
    </row>
    <row r="38" spans="1:9">
      <c r="A38" s="7" t="s">
        <v>179</v>
      </c>
      <c r="B38" s="78"/>
      <c r="C38" s="85"/>
      <c r="D38" s="87"/>
      <c r="E38" s="85"/>
      <c r="F38" s="85"/>
      <c r="G38" s="86"/>
      <c r="H38" s="87"/>
      <c r="I38" s="76"/>
    </row>
    <row r="39" spans="1:9">
      <c r="A39" s="7" t="s">
        <v>180</v>
      </c>
      <c r="B39" s="75"/>
      <c r="C39" s="85"/>
      <c r="D39" s="87"/>
      <c r="E39" s="85"/>
      <c r="F39" s="85"/>
      <c r="G39" s="86"/>
      <c r="H39" s="57"/>
      <c r="I39" s="58"/>
    </row>
    <row r="40" spans="1:9" ht="13.5" thickBot="1">
      <c r="A40" s="23" t="s">
        <v>181</v>
      </c>
      <c r="B40" s="55"/>
      <c r="C40" s="51"/>
      <c r="D40" s="59"/>
      <c r="E40" s="51"/>
      <c r="F40" s="51"/>
      <c r="G40" s="86"/>
      <c r="H40" s="60"/>
      <c r="I40" s="61"/>
    </row>
    <row r="41" spans="1:9" ht="13.5" thickBot="1">
      <c r="A41" s="24" t="s">
        <v>182</v>
      </c>
      <c r="B41" s="62">
        <f>B29</f>
        <v>0</v>
      </c>
      <c r="C41" s="62">
        <f>SUM(C29:C40)</f>
        <v>0</v>
      </c>
      <c r="D41" s="63">
        <v>0</v>
      </c>
      <c r="E41" s="62">
        <f>SUM(E29:E40)</f>
        <v>0</v>
      </c>
      <c r="F41" s="62">
        <f>SUM(F29:F40)</f>
        <v>0</v>
      </c>
      <c r="G41" s="62">
        <f>SUM(G29:G40)</f>
        <v>0</v>
      </c>
      <c r="H41" s="63">
        <v>0</v>
      </c>
      <c r="I41" s="64">
        <v>0</v>
      </c>
    </row>
    <row r="42" spans="1:9">
      <c r="A42" s="14"/>
      <c r="B42" s="14"/>
      <c r="C42" s="14"/>
      <c r="D42" s="14"/>
      <c r="E42" s="14"/>
      <c r="F42" s="14"/>
      <c r="G42" s="14"/>
      <c r="H42" s="14"/>
      <c r="I42" s="14"/>
    </row>
    <row r="43" spans="1:9" s="99" customFormat="1" ht="15.75" customHeight="1">
      <c r="A43" s="1022" t="s">
        <v>267</v>
      </c>
      <c r="B43" s="1023"/>
      <c r="C43" s="1023"/>
      <c r="D43" s="1023"/>
      <c r="E43" s="1023"/>
      <c r="F43" s="1023"/>
      <c r="G43" s="1023"/>
      <c r="H43" s="1023"/>
      <c r="I43" s="1008"/>
    </row>
    <row r="44" spans="1:9" s="99" customFormat="1" ht="15" customHeight="1">
      <c r="A44" s="1009" t="s">
        <v>268</v>
      </c>
      <c r="B44" s="889"/>
      <c r="C44" s="889"/>
      <c r="D44" s="889"/>
      <c r="E44" s="889"/>
      <c r="F44" s="889"/>
      <c r="G44" s="889"/>
      <c r="H44" s="889"/>
      <c r="I44" s="889"/>
    </row>
    <row r="45" spans="1:9" s="120" customFormat="1" ht="24" customHeight="1">
      <c r="A45" s="1007" t="s">
        <v>269</v>
      </c>
      <c r="B45" s="1008"/>
      <c r="C45" s="1008"/>
      <c r="D45" s="1008"/>
      <c r="E45" s="1008"/>
      <c r="F45" s="1008"/>
      <c r="G45" s="1008"/>
      <c r="H45" s="1008"/>
      <c r="I45" s="1008"/>
    </row>
    <row r="46" spans="1:9" s="99" customFormat="1" ht="16.5" customHeight="1">
      <c r="A46" s="1006" t="s">
        <v>277</v>
      </c>
      <c r="B46" s="1006"/>
      <c r="C46" s="1006"/>
      <c r="D46" s="1006"/>
      <c r="E46" s="1006"/>
      <c r="F46" s="1006"/>
      <c r="G46" s="1006"/>
      <c r="H46" s="1006"/>
      <c r="I46" s="1006"/>
    </row>
  </sheetData>
  <mergeCells count="13">
    <mergeCell ref="A2:I2"/>
    <mergeCell ref="A43:I43"/>
    <mergeCell ref="A1:I1"/>
    <mergeCell ref="A26:I26"/>
    <mergeCell ref="A27:I27"/>
    <mergeCell ref="A46:I46"/>
    <mergeCell ref="A45:I45"/>
    <mergeCell ref="A44:I44"/>
    <mergeCell ref="A25:I25"/>
    <mergeCell ref="A3:I3"/>
    <mergeCell ref="A21:I21"/>
    <mergeCell ref="A22:I22"/>
    <mergeCell ref="A20:I20"/>
  </mergeCells>
  <printOptions horizontalCentered="1" verticalCentered="1" headings="1"/>
  <pageMargins left="0.25" right="0.25" top="0.5" bottom="0.5" header="0.5" footer="0.5"/>
  <pageSetup scale="80" orientation="portrait"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tabSelected="1" zoomScaleNormal="100" workbookViewId="0">
      <selection activeCell="D19" sqref="D19"/>
    </sheetView>
  </sheetViews>
  <sheetFormatPr defaultRowHeight="12.75"/>
  <cols>
    <col min="1" max="5" width="15.7109375" customWidth="1"/>
    <col min="6" max="6" width="17" customWidth="1"/>
    <col min="7" max="7" width="15.7109375" customWidth="1"/>
  </cols>
  <sheetData>
    <row r="1" spans="1:7" ht="18.75">
      <c r="A1" s="1031" t="s">
        <v>278</v>
      </c>
      <c r="B1" s="1031"/>
      <c r="C1" s="1031"/>
      <c r="D1" s="1031"/>
      <c r="E1" s="1031"/>
      <c r="F1" s="1031"/>
      <c r="G1" s="1031"/>
    </row>
    <row r="2" spans="1:7" ht="15.75">
      <c r="A2" s="1031" t="s">
        <v>1</v>
      </c>
      <c r="B2" s="1032"/>
      <c r="C2" s="1032"/>
      <c r="D2" s="1032"/>
      <c r="E2" s="1032"/>
      <c r="F2" s="1032"/>
      <c r="G2" s="1032"/>
    </row>
    <row r="3" spans="1:7" ht="15.75">
      <c r="A3" s="943" t="s">
        <v>571</v>
      </c>
      <c r="B3" s="944"/>
      <c r="C3" s="944"/>
      <c r="D3" s="944"/>
      <c r="E3" s="944"/>
      <c r="F3" s="944"/>
      <c r="G3" s="944"/>
    </row>
    <row r="4" spans="1:7" s="38" customFormat="1" ht="15.75">
      <c r="A4" s="567"/>
      <c r="B4" s="568"/>
      <c r="C4" s="568"/>
      <c r="D4" s="568"/>
      <c r="E4" s="568"/>
      <c r="F4" s="568"/>
      <c r="G4" s="568"/>
    </row>
    <row r="5" spans="1:7" ht="30.75" customHeight="1">
      <c r="A5" s="368"/>
      <c r="B5" s="368" t="s">
        <v>279</v>
      </c>
      <c r="C5" s="368" t="s">
        <v>280</v>
      </c>
      <c r="D5" s="368" t="s">
        <v>281</v>
      </c>
      <c r="E5" s="368" t="s">
        <v>282</v>
      </c>
      <c r="F5" s="368" t="s">
        <v>283</v>
      </c>
      <c r="G5" s="368" t="s">
        <v>284</v>
      </c>
    </row>
    <row r="6" spans="1:7" ht="15">
      <c r="A6" s="401" t="s">
        <v>285</v>
      </c>
      <c r="B6" s="491">
        <v>1325101</v>
      </c>
      <c r="C6" s="492">
        <v>500881</v>
      </c>
      <c r="D6" s="492">
        <v>396319</v>
      </c>
      <c r="E6" s="492">
        <v>66528</v>
      </c>
      <c r="F6" s="492">
        <v>20180</v>
      </c>
      <c r="G6" s="492">
        <v>17854</v>
      </c>
    </row>
    <row r="7" spans="1:7" ht="15">
      <c r="A7" s="369" t="s">
        <v>286</v>
      </c>
      <c r="B7" s="370"/>
      <c r="C7" s="371">
        <f>C6/C6</f>
        <v>1</v>
      </c>
      <c r="D7" s="371">
        <f>D6/C6</f>
        <v>0.79124382837440432</v>
      </c>
      <c r="E7" s="371">
        <f>E6/C6</f>
        <v>0.13282196769292506</v>
      </c>
      <c r="F7" s="371">
        <f>F6/C6</f>
        <v>4.0289010763035531E-2</v>
      </c>
      <c r="G7" s="371">
        <f>G6/C6</f>
        <v>3.5645193169635103E-2</v>
      </c>
    </row>
    <row r="9" spans="1:7" ht="15.75" customHeight="1">
      <c r="A9" s="1034" t="s">
        <v>287</v>
      </c>
      <c r="B9" s="1034"/>
      <c r="C9" s="1034"/>
      <c r="D9" s="1034"/>
      <c r="E9" s="1034"/>
      <c r="F9" s="1034"/>
      <c r="G9" s="1034"/>
    </row>
    <row r="10" spans="1:7" s="38" customFormat="1" ht="25.5" customHeight="1">
      <c r="A10" s="881" t="s">
        <v>288</v>
      </c>
      <c r="B10" s="881"/>
      <c r="C10" s="881"/>
      <c r="D10" s="881"/>
      <c r="E10" s="881"/>
      <c r="F10" s="881"/>
      <c r="G10" s="881"/>
    </row>
    <row r="11" spans="1:7" s="38" customFormat="1" ht="12.75" customHeight="1">
      <c r="A11" s="1034" t="s">
        <v>289</v>
      </c>
      <c r="B11" s="1034"/>
      <c r="C11" s="1034"/>
      <c r="D11" s="1034"/>
      <c r="E11" s="1034"/>
      <c r="F11" s="1034"/>
      <c r="G11" s="1034"/>
    </row>
    <row r="12" spans="1:7" s="38" customFormat="1" ht="12.75" customHeight="1">
      <c r="A12" s="1034" t="s">
        <v>290</v>
      </c>
      <c r="B12" s="1034"/>
      <c r="C12" s="1034"/>
      <c r="D12" s="1034"/>
      <c r="E12" s="1034"/>
      <c r="F12" s="1034"/>
      <c r="G12" s="1034"/>
    </row>
    <row r="13" spans="1:7" s="38" customFormat="1" ht="25.5" customHeight="1">
      <c r="A13" s="881" t="s">
        <v>291</v>
      </c>
      <c r="B13" s="881"/>
      <c r="C13" s="881"/>
      <c r="D13" s="881"/>
      <c r="E13" s="881"/>
      <c r="F13" s="881"/>
      <c r="G13" s="881"/>
    </row>
    <row r="14" spans="1:7" s="38" customFormat="1" ht="26.25" customHeight="1">
      <c r="A14" s="881" t="s">
        <v>292</v>
      </c>
      <c r="B14" s="881"/>
      <c r="C14" s="881"/>
      <c r="D14" s="881"/>
      <c r="E14" s="881"/>
      <c r="F14" s="881"/>
      <c r="G14" s="881"/>
    </row>
    <row r="15" spans="1:7" s="38" customFormat="1" ht="27" customHeight="1">
      <c r="A15" s="881" t="s">
        <v>40</v>
      </c>
      <c r="B15" s="881"/>
      <c r="C15" s="881"/>
      <c r="D15" s="881"/>
      <c r="E15" s="881"/>
      <c r="F15" s="881"/>
      <c r="G15" s="881"/>
    </row>
    <row r="16" spans="1:7" ht="19.149999999999999" customHeight="1">
      <c r="A16" s="1033"/>
      <c r="B16" s="1033"/>
      <c r="C16" s="1033"/>
      <c r="D16" s="1033"/>
      <c r="E16" s="1033"/>
      <c r="F16" s="1033"/>
      <c r="G16" s="1033"/>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sqref="A1:J21"/>
    </sheetView>
  </sheetViews>
  <sheetFormatPr defaultRowHeight="12.75"/>
  <cols>
    <col min="1" max="1" width="16.5703125" bestFit="1" customWidth="1"/>
    <col min="2" max="10" width="12.7109375" customWidth="1"/>
  </cols>
  <sheetData>
    <row r="1" spans="1:10" ht="15.75">
      <c r="A1" s="942" t="s">
        <v>293</v>
      </c>
      <c r="B1" s="942"/>
      <c r="C1" s="942"/>
      <c r="D1" s="942"/>
      <c r="E1" s="942"/>
      <c r="F1" s="942"/>
      <c r="G1" s="942"/>
      <c r="H1" s="942"/>
      <c r="I1" s="942"/>
      <c r="J1" s="942"/>
    </row>
    <row r="2" spans="1:10" ht="15.75">
      <c r="A2" s="943" t="s">
        <v>1</v>
      </c>
      <c r="B2" s="944"/>
      <c r="C2" s="944"/>
      <c r="D2" s="944"/>
      <c r="E2" s="944"/>
      <c r="F2" s="944"/>
      <c r="G2" s="944"/>
      <c r="H2" s="944"/>
      <c r="I2" s="944"/>
      <c r="J2" s="944"/>
    </row>
    <row r="3" spans="1:10" ht="15.75">
      <c r="A3" s="943" t="s">
        <v>571</v>
      </c>
      <c r="B3" s="944"/>
      <c r="C3" s="944"/>
      <c r="D3" s="944"/>
      <c r="E3" s="944"/>
      <c r="F3" s="944"/>
      <c r="G3" s="944"/>
      <c r="H3" s="944"/>
      <c r="I3" s="944"/>
      <c r="J3" s="944"/>
    </row>
    <row r="4" spans="1:10" s="38" customFormat="1" ht="15.75">
      <c r="A4" s="294"/>
      <c r="B4" s="295"/>
      <c r="C4" s="295"/>
      <c r="D4" s="295"/>
      <c r="E4" s="295"/>
      <c r="F4" s="295"/>
      <c r="G4" s="295"/>
      <c r="H4" s="295"/>
      <c r="I4" s="295"/>
      <c r="J4" s="295"/>
    </row>
    <row r="5" spans="1:10" ht="36" customHeight="1">
      <c r="A5" s="1036" t="s">
        <v>136</v>
      </c>
      <c r="B5" s="1036" t="s">
        <v>294</v>
      </c>
      <c r="C5" s="1036"/>
      <c r="D5" s="1036"/>
      <c r="E5" s="1036" t="s">
        <v>295</v>
      </c>
      <c r="F5" s="1036"/>
      <c r="G5" s="1036"/>
      <c r="H5" s="1036" t="s">
        <v>296</v>
      </c>
      <c r="I5" s="1036"/>
      <c r="J5" s="1036"/>
    </row>
    <row r="6" spans="1:10" ht="15.75">
      <c r="A6" s="1036"/>
      <c r="B6" s="575" t="s">
        <v>138</v>
      </c>
      <c r="C6" s="575" t="s">
        <v>297</v>
      </c>
      <c r="D6" s="575" t="s">
        <v>9</v>
      </c>
      <c r="E6" s="20" t="s">
        <v>138</v>
      </c>
      <c r="F6" s="20" t="s">
        <v>137</v>
      </c>
      <c r="G6" s="575" t="s">
        <v>9</v>
      </c>
      <c r="H6" s="575" t="s">
        <v>138</v>
      </c>
      <c r="I6" s="575" t="s">
        <v>298</v>
      </c>
      <c r="J6" s="575" t="s">
        <v>9</v>
      </c>
    </row>
    <row r="7" spans="1:10" ht="14.25">
      <c r="A7" s="191" t="s">
        <v>299</v>
      </c>
      <c r="B7" s="392">
        <v>11220.850085527944</v>
      </c>
      <c r="C7" s="359">
        <v>15.204188601038002</v>
      </c>
      <c r="D7" s="354">
        <f>SUM(B7:C7)</f>
        <v>11236.054274128981</v>
      </c>
      <c r="E7" s="355">
        <v>10982</v>
      </c>
      <c r="F7" s="90">
        <v>19</v>
      </c>
      <c r="G7" s="354">
        <f>+E7+F7</f>
        <v>11001</v>
      </c>
      <c r="H7" s="323">
        <f>E7/B7</f>
        <v>0.97871372634805986</v>
      </c>
      <c r="I7" s="323">
        <f>F7/C7</f>
        <v>1.2496556375723236</v>
      </c>
      <c r="J7" s="89">
        <f>G7/D7</f>
        <v>0.97908035433130702</v>
      </c>
    </row>
    <row r="8" spans="1:10" s="38" customFormat="1" ht="14.25">
      <c r="A8" s="192" t="s">
        <v>140</v>
      </c>
      <c r="B8" s="392">
        <v>0</v>
      </c>
      <c r="C8" s="392">
        <v>15752.903134</v>
      </c>
      <c r="D8" s="356">
        <f t="shared" ref="D8:D17" si="0">SUM(B8:C8)</f>
        <v>15752.903134</v>
      </c>
      <c r="E8" s="355">
        <v>0</v>
      </c>
      <c r="F8" s="69">
        <v>14988</v>
      </c>
      <c r="G8" s="354">
        <f t="shared" ref="G8:G18" si="1">+E8+F8</f>
        <v>14988</v>
      </c>
      <c r="H8" s="323" t="s">
        <v>12</v>
      </c>
      <c r="I8" s="323">
        <f t="shared" ref="I8:I18" si="2">F8/C8</f>
        <v>0.95144367184299605</v>
      </c>
      <c r="J8" s="89">
        <f t="shared" ref="J8:J18" si="3">G8/D8</f>
        <v>0.95144367184299605</v>
      </c>
    </row>
    <row r="9" spans="1:10" s="38" customFormat="1" ht="14.25">
      <c r="A9" s="192" t="s">
        <v>141</v>
      </c>
      <c r="B9" s="392">
        <v>14216.515401452942</v>
      </c>
      <c r="C9" s="392">
        <v>29078.258669318275</v>
      </c>
      <c r="D9" s="356">
        <f t="shared" si="0"/>
        <v>43294.774070771215</v>
      </c>
      <c r="E9" s="355">
        <v>12242</v>
      </c>
      <c r="F9" s="69">
        <v>28981</v>
      </c>
      <c r="G9" s="354">
        <f t="shared" si="1"/>
        <v>41223</v>
      </c>
      <c r="H9" s="323">
        <f t="shared" ref="H9:H18" si="4">E9/B9</f>
        <v>0.86111115518144876</v>
      </c>
      <c r="I9" s="323">
        <f t="shared" si="2"/>
        <v>0.99665527876258642</v>
      </c>
      <c r="J9" s="89">
        <f t="shared" si="3"/>
        <v>0.95214724836340259</v>
      </c>
    </row>
    <row r="10" spans="1:10" s="38" customFormat="1" ht="14.25">
      <c r="A10" s="192" t="s">
        <v>142</v>
      </c>
      <c r="B10" s="392">
        <v>8.9209057443571496</v>
      </c>
      <c r="C10" s="392">
        <v>13614.682870747822</v>
      </c>
      <c r="D10" s="356">
        <f t="shared" si="0"/>
        <v>13623.603776492178</v>
      </c>
      <c r="E10" s="355">
        <v>10</v>
      </c>
      <c r="F10" s="69">
        <v>14726</v>
      </c>
      <c r="G10" s="354">
        <f t="shared" si="1"/>
        <v>14736</v>
      </c>
      <c r="H10" s="323">
        <f t="shared" si="4"/>
        <v>1.1209624097110793</v>
      </c>
      <c r="I10" s="323">
        <f t="shared" si="2"/>
        <v>1.0816263691047794</v>
      </c>
      <c r="J10" s="89">
        <f t="shared" si="3"/>
        <v>1.0816521268349923</v>
      </c>
    </row>
    <row r="11" spans="1:10" s="38" customFormat="1" ht="14.25">
      <c r="A11" s="192" t="s">
        <v>143</v>
      </c>
      <c r="B11" s="392">
        <v>852241.96408597205</v>
      </c>
      <c r="C11" s="392">
        <v>2524.5429069385546</v>
      </c>
      <c r="D11" s="356">
        <f t="shared" si="0"/>
        <v>854766.50699291064</v>
      </c>
      <c r="E11" s="355">
        <v>826751</v>
      </c>
      <c r="F11" s="69">
        <v>1171</v>
      </c>
      <c r="G11" s="354">
        <f t="shared" si="1"/>
        <v>827922</v>
      </c>
      <c r="H11" s="323">
        <f t="shared" si="4"/>
        <v>0.97008952250630953</v>
      </c>
      <c r="I11" s="323">
        <f t="shared" si="2"/>
        <v>0.46384634492904708</v>
      </c>
      <c r="J11" s="89">
        <f t="shared" si="3"/>
        <v>0.9685943391870252</v>
      </c>
    </row>
    <row r="12" spans="1:10" s="38" customFormat="1" ht="14.25">
      <c r="A12" s="192" t="s">
        <v>144</v>
      </c>
      <c r="B12" s="392">
        <v>195267.30649907485</v>
      </c>
      <c r="C12" s="392">
        <v>10.098093495879999</v>
      </c>
      <c r="D12" s="356">
        <f t="shared" si="0"/>
        <v>195277.40459257073</v>
      </c>
      <c r="E12" s="355">
        <v>156955</v>
      </c>
      <c r="F12" s="69">
        <v>18</v>
      </c>
      <c r="G12" s="354">
        <f t="shared" si="1"/>
        <v>156973</v>
      </c>
      <c r="H12" s="323">
        <f t="shared" si="4"/>
        <v>0.80379559084430563</v>
      </c>
      <c r="I12" s="323">
        <f t="shared" si="2"/>
        <v>1.7825146902575186</v>
      </c>
      <c r="J12" s="89">
        <f t="shared" si="3"/>
        <v>0.80384620190702794</v>
      </c>
    </row>
    <row r="13" spans="1:10" s="38" customFormat="1" ht="14.25">
      <c r="A13" s="192" t="s">
        <v>145</v>
      </c>
      <c r="B13" s="392">
        <v>102579.68073395165</v>
      </c>
      <c r="C13" s="392">
        <v>126302.84649837244</v>
      </c>
      <c r="D13" s="356">
        <f t="shared" si="0"/>
        <v>228882.52723232409</v>
      </c>
      <c r="E13" s="355">
        <v>94740</v>
      </c>
      <c r="F13" s="69">
        <v>120242</v>
      </c>
      <c r="G13" s="354">
        <f t="shared" si="1"/>
        <v>214982</v>
      </c>
      <c r="H13" s="323">
        <f t="shared" si="4"/>
        <v>0.92357472086226833</v>
      </c>
      <c r="I13" s="323">
        <f t="shared" si="2"/>
        <v>0.95201338159508109</v>
      </c>
      <c r="J13" s="89">
        <f t="shared" si="3"/>
        <v>0.93926785325026341</v>
      </c>
    </row>
    <row r="14" spans="1:10" s="38" customFormat="1" ht="14.25">
      <c r="A14" s="192" t="s">
        <v>146</v>
      </c>
      <c r="B14" s="392">
        <v>151593.09829388076</v>
      </c>
      <c r="C14" s="392">
        <v>1009.78478786416</v>
      </c>
      <c r="D14" s="356">
        <f t="shared" si="0"/>
        <v>152602.88308174492</v>
      </c>
      <c r="E14" s="355">
        <v>174260</v>
      </c>
      <c r="F14" s="69">
        <v>860</v>
      </c>
      <c r="G14" s="354">
        <f t="shared" si="1"/>
        <v>175120</v>
      </c>
      <c r="H14" s="323">
        <f t="shared" si="4"/>
        <v>1.1495246285037122</v>
      </c>
      <c r="I14" s="323">
        <f t="shared" si="2"/>
        <v>0.8516666227652564</v>
      </c>
      <c r="J14" s="89">
        <f t="shared" si="3"/>
        <v>1.1475536796129422</v>
      </c>
    </row>
    <row r="15" spans="1:10" s="38" customFormat="1" ht="14.25">
      <c r="A15" s="192" t="s">
        <v>147</v>
      </c>
      <c r="B15" s="392">
        <v>7206.5603893390917</v>
      </c>
      <c r="C15" s="392">
        <v>13804.015315964425</v>
      </c>
      <c r="D15" s="356">
        <f t="shared" si="0"/>
        <v>21010.575705303516</v>
      </c>
      <c r="E15" s="355">
        <v>3404</v>
      </c>
      <c r="F15" s="69">
        <v>10700</v>
      </c>
      <c r="G15" s="354">
        <f t="shared" si="1"/>
        <v>14104</v>
      </c>
      <c r="H15" s="323">
        <f t="shared" si="4"/>
        <v>0.47234739127915337</v>
      </c>
      <c r="I15" s="323">
        <f t="shared" si="2"/>
        <v>0.77513678122519802</v>
      </c>
      <c r="J15" s="89">
        <f t="shared" si="3"/>
        <v>0.67128098714781292</v>
      </c>
    </row>
    <row r="16" spans="1:10" s="38" customFormat="1" ht="14.25">
      <c r="A16" s="192" t="s">
        <v>148</v>
      </c>
      <c r="B16" s="392">
        <v>33081.398649465744</v>
      </c>
      <c r="C16" s="392">
        <v>1138.7851423005638</v>
      </c>
      <c r="D16" s="356">
        <f t="shared" si="0"/>
        <v>34220.183791766307</v>
      </c>
      <c r="E16" s="355">
        <v>27424</v>
      </c>
      <c r="F16" s="69">
        <v>561</v>
      </c>
      <c r="G16" s="354">
        <f t="shared" si="1"/>
        <v>27985</v>
      </c>
      <c r="H16" s="323">
        <f t="shared" si="4"/>
        <v>0.82898550604186416</v>
      </c>
      <c r="I16" s="323">
        <f t="shared" si="2"/>
        <v>0.49263024179141701</v>
      </c>
      <c r="J16" s="89">
        <f t="shared" si="3"/>
        <v>0.81779221789958501</v>
      </c>
    </row>
    <row r="17" spans="1:12" s="38" customFormat="1" ht="14.25">
      <c r="A17" s="192" t="s">
        <v>149</v>
      </c>
      <c r="B17" s="392">
        <v>11113.292981100198</v>
      </c>
      <c r="C17" s="392">
        <v>46465.019694835799</v>
      </c>
      <c r="D17" s="356">
        <f t="shared" si="0"/>
        <v>57578.312675935995</v>
      </c>
      <c r="E17" s="355">
        <v>11866</v>
      </c>
      <c r="F17" s="69">
        <v>48356</v>
      </c>
      <c r="G17" s="354">
        <f t="shared" si="1"/>
        <v>60222</v>
      </c>
      <c r="H17" s="323">
        <f t="shared" si="4"/>
        <v>1.0677303316109719</v>
      </c>
      <c r="I17" s="323">
        <f t="shared" si="2"/>
        <v>1.0406968579284681</v>
      </c>
      <c r="J17" s="89">
        <f t="shared" si="3"/>
        <v>1.0459146369735302</v>
      </c>
    </row>
    <row r="18" spans="1:12" ht="15" thickBot="1">
      <c r="A18" s="193" t="s">
        <v>150</v>
      </c>
      <c r="B18" s="680">
        <v>55135.477603307991</v>
      </c>
      <c r="C18" s="680">
        <v>2144.7307019816235</v>
      </c>
      <c r="D18" s="681">
        <f>SUM(B18:C18)</f>
        <v>57280.208305289612</v>
      </c>
      <c r="E18" s="358">
        <v>47266</v>
      </c>
      <c r="F18" s="358">
        <v>1519</v>
      </c>
      <c r="G18" s="682">
        <f t="shared" si="1"/>
        <v>48785</v>
      </c>
      <c r="H18" s="683">
        <f t="shared" si="4"/>
        <v>0.85727016532027212</v>
      </c>
      <c r="I18" s="683">
        <f t="shared" si="2"/>
        <v>0.70824742640020977</v>
      </c>
      <c r="J18" s="684">
        <f t="shared" si="3"/>
        <v>0.85169033848459119</v>
      </c>
      <c r="K18" s="38"/>
      <c r="L18" s="38"/>
    </row>
    <row r="19" spans="1:12" ht="13.5" thickBot="1">
      <c r="A19" s="232" t="s">
        <v>9</v>
      </c>
      <c r="B19" s="225">
        <f>SUM(B7:B18)</f>
        <v>1433665.0656288175</v>
      </c>
      <c r="C19" s="225">
        <f t="shared" ref="C19:G19" si="5">SUM(C7:C18)</f>
        <v>251860.87200442061</v>
      </c>
      <c r="D19" s="225">
        <f t="shared" si="5"/>
        <v>1685525.937633238</v>
      </c>
      <c r="E19" s="685">
        <f t="shared" si="5"/>
        <v>1365900</v>
      </c>
      <c r="F19" s="685">
        <f t="shared" si="5"/>
        <v>242141</v>
      </c>
      <c r="G19" s="225">
        <f t="shared" si="5"/>
        <v>1608041</v>
      </c>
      <c r="H19" s="226">
        <f t="shared" ref="H19" si="6">E19/B19</f>
        <v>0.95273298676696483</v>
      </c>
      <c r="I19" s="686">
        <f>F19/C19</f>
        <v>0.96140777276332934</v>
      </c>
      <c r="J19" s="687">
        <f t="shared" ref="J19" si="7">G19/D19</f>
        <v>0.95402922262825574</v>
      </c>
      <c r="K19" s="38"/>
      <c r="L19" s="38"/>
    </row>
    <row r="21" spans="1:12" ht="21.75" customHeight="1">
      <c r="A21" s="1035" t="s">
        <v>40</v>
      </c>
      <c r="B21" s="1035"/>
      <c r="C21" s="1035"/>
      <c r="D21" s="1035"/>
      <c r="E21" s="1035"/>
      <c r="F21" s="1035"/>
      <c r="G21" s="1035"/>
      <c r="H21" s="1035"/>
      <c r="I21" s="1035"/>
      <c r="J21" s="1035"/>
      <c r="K21" s="10"/>
      <c r="L21" s="38"/>
    </row>
    <row r="23" spans="1:12">
      <c r="A23" s="117"/>
      <c r="B23" s="117"/>
      <c r="C23" s="117"/>
      <c r="D23" s="117"/>
      <c r="E23" s="118"/>
      <c r="F23" s="118"/>
      <c r="G23" s="118"/>
      <c r="H23" s="118"/>
      <c r="I23" s="118"/>
      <c r="J23" s="118"/>
      <c r="K23" s="118"/>
      <c r="L23" s="118"/>
    </row>
    <row r="24" spans="1:12" ht="14.25">
      <c r="A24" s="119"/>
      <c r="B24" s="117"/>
      <c r="C24" s="117"/>
      <c r="D24" s="117"/>
      <c r="E24" s="118"/>
      <c r="F24" s="118"/>
      <c r="G24" s="118"/>
      <c r="H24" s="118"/>
      <c r="I24" s="118"/>
      <c r="J24" s="118"/>
      <c r="K24" s="118"/>
      <c r="L24" s="118"/>
    </row>
    <row r="31" spans="1:12">
      <c r="A31" s="38"/>
      <c r="B31" s="38"/>
      <c r="C31" s="38"/>
      <c r="D31" s="38"/>
      <c r="E31" s="38"/>
      <c r="F31" s="38"/>
      <c r="G31" s="38"/>
      <c r="H31" s="38"/>
      <c r="I31" s="38"/>
      <c r="J31" s="38"/>
      <c r="K31" s="38"/>
      <c r="L31" s="38"/>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activeCell="J21" sqref="J21"/>
    </sheetView>
  </sheetViews>
  <sheetFormatPr defaultRowHeight="12.75"/>
  <cols>
    <col min="1" max="1" width="10.7109375" customWidth="1"/>
    <col min="2" max="8" width="14.7109375" customWidth="1"/>
    <col min="9" max="11" width="9.28515625" style="124"/>
  </cols>
  <sheetData>
    <row r="1" spans="1:11" ht="15.75">
      <c r="A1" s="942" t="s">
        <v>300</v>
      </c>
      <c r="B1" s="942"/>
      <c r="C1" s="942"/>
      <c r="D1" s="942"/>
      <c r="E1" s="942"/>
      <c r="F1" s="942"/>
      <c r="G1" s="942"/>
      <c r="H1" s="942"/>
    </row>
    <row r="2" spans="1:11" ht="15.75">
      <c r="A2" s="943" t="s">
        <v>1</v>
      </c>
      <c r="B2" s="944"/>
      <c r="C2" s="944"/>
      <c r="D2" s="944"/>
      <c r="E2" s="944"/>
      <c r="F2" s="944"/>
      <c r="G2" s="944"/>
      <c r="H2" s="944"/>
    </row>
    <row r="3" spans="1:11" ht="15.75">
      <c r="A3" s="943" t="s">
        <v>572</v>
      </c>
      <c r="B3" s="944"/>
      <c r="C3" s="944"/>
      <c r="D3" s="944"/>
      <c r="E3" s="944"/>
      <c r="F3" s="944"/>
      <c r="G3" s="944"/>
      <c r="H3" s="944"/>
    </row>
    <row r="4" spans="1:11" s="38" customFormat="1" ht="15.75">
      <c r="A4" s="294"/>
      <c r="B4" s="295"/>
      <c r="C4" s="295"/>
      <c r="D4" s="295"/>
      <c r="E4" s="295"/>
      <c r="F4" s="295"/>
      <c r="G4" s="295"/>
      <c r="H4" s="295"/>
      <c r="I4" s="124"/>
      <c r="J4" s="124"/>
      <c r="K4" s="124"/>
    </row>
    <row r="5" spans="1:11" ht="51">
      <c r="A5" s="21" t="s">
        <v>161</v>
      </c>
      <c r="B5" s="21" t="s">
        <v>301</v>
      </c>
      <c r="C5" s="21" t="s">
        <v>302</v>
      </c>
      <c r="D5" s="21" t="s">
        <v>303</v>
      </c>
      <c r="E5" s="21" t="s">
        <v>304</v>
      </c>
      <c r="F5" s="21" t="s">
        <v>305</v>
      </c>
      <c r="G5" s="21" t="s">
        <v>306</v>
      </c>
      <c r="H5" s="21" t="s">
        <v>307</v>
      </c>
      <c r="I5" s="98"/>
      <c r="J5" s="98"/>
    </row>
    <row r="6" spans="1:11" s="22" customFormat="1" ht="14.25">
      <c r="A6" s="18" t="s">
        <v>170</v>
      </c>
      <c r="B6" s="49">
        <v>1613195</v>
      </c>
      <c r="C6" s="351">
        <v>21957</v>
      </c>
      <c r="D6" s="360">
        <f t="shared" ref="D6:D16" si="0">+C6/B6</f>
        <v>1.361087779220739E-2</v>
      </c>
      <c r="E6" s="679">
        <v>12587</v>
      </c>
      <c r="F6" s="679">
        <v>9702</v>
      </c>
      <c r="G6" s="363">
        <f>E6/C6</f>
        <v>0.57325682014847201</v>
      </c>
      <c r="H6" s="304">
        <f t="shared" ref="H6" si="1">F6/B6</f>
        <v>6.0141520398959824E-3</v>
      </c>
      <c r="I6" s="124"/>
      <c r="J6" s="123"/>
      <c r="K6" s="124"/>
    </row>
    <row r="7" spans="1:11" ht="14.25">
      <c r="A7" s="18" t="s">
        <v>171</v>
      </c>
      <c r="B7" s="598">
        <v>1613054</v>
      </c>
      <c r="C7" s="351">
        <v>23815</v>
      </c>
      <c r="D7" s="360">
        <f t="shared" si="0"/>
        <v>1.4763919868770667E-2</v>
      </c>
      <c r="E7" s="679">
        <v>14277</v>
      </c>
      <c r="F7" s="679">
        <v>9979</v>
      </c>
      <c r="G7" s="363">
        <f t="shared" ref="G7:G16" si="2">E7/C7</f>
        <v>0.59949611589334451</v>
      </c>
      <c r="H7" s="304">
        <f t="shared" ref="H7:H16" si="3">F7/B7</f>
        <v>6.1864016951695359E-3</v>
      </c>
      <c r="J7" s="597"/>
    </row>
    <row r="8" spans="1:11" ht="14.25">
      <c r="A8" s="18" t="s">
        <v>172</v>
      </c>
      <c r="B8" s="75">
        <v>1614139</v>
      </c>
      <c r="C8" s="69">
        <v>34469</v>
      </c>
      <c r="D8" s="360">
        <f t="shared" si="0"/>
        <v>2.1354418671502267E-2</v>
      </c>
      <c r="E8" s="679">
        <v>20776</v>
      </c>
      <c r="F8" s="679">
        <v>14407</v>
      </c>
      <c r="G8" s="363">
        <f t="shared" si="2"/>
        <v>0.60274449505352634</v>
      </c>
      <c r="H8" s="304">
        <f t="shared" si="3"/>
        <v>8.9255014592919193E-3</v>
      </c>
      <c r="J8" s="123"/>
    </row>
    <row r="9" spans="1:11" ht="14.25">
      <c r="A9" s="18" t="s">
        <v>173</v>
      </c>
      <c r="B9" s="75">
        <v>1620797</v>
      </c>
      <c r="C9" s="69">
        <v>31160</v>
      </c>
      <c r="D9" s="360">
        <f t="shared" si="0"/>
        <v>1.9225109621994613E-2</v>
      </c>
      <c r="E9" s="679">
        <v>18409</v>
      </c>
      <c r="F9" s="679">
        <v>13241</v>
      </c>
      <c r="G9" s="363">
        <f t="shared" si="2"/>
        <v>0.59078947368421053</v>
      </c>
      <c r="H9" s="304">
        <f t="shared" si="3"/>
        <v>8.1694376285247321E-3</v>
      </c>
      <c r="J9" s="123"/>
    </row>
    <row r="10" spans="1:11">
      <c r="A10" s="18" t="s">
        <v>174</v>
      </c>
      <c r="B10" s="75">
        <v>1621562</v>
      </c>
      <c r="C10" s="362">
        <v>27063</v>
      </c>
      <c r="D10" s="360">
        <f t="shared" si="0"/>
        <v>1.6689463615945612E-2</v>
      </c>
      <c r="E10" s="361">
        <v>15766</v>
      </c>
      <c r="F10" s="361">
        <v>11634</v>
      </c>
      <c r="G10" s="363">
        <f t="shared" si="2"/>
        <v>0.58256660385027526</v>
      </c>
      <c r="H10" s="304">
        <f t="shared" si="3"/>
        <v>7.1745637847951543E-3</v>
      </c>
    </row>
    <row r="11" spans="1:11">
      <c r="A11" s="18" t="s">
        <v>175</v>
      </c>
      <c r="B11" s="75">
        <v>1617851</v>
      </c>
      <c r="C11" s="69">
        <v>28579</v>
      </c>
      <c r="D11" s="360">
        <f t="shared" si="0"/>
        <v>1.7664791133423289E-2</v>
      </c>
      <c r="E11" s="69">
        <v>16541</v>
      </c>
      <c r="F11" s="69">
        <v>12336</v>
      </c>
      <c r="G11" s="363">
        <f t="shared" si="2"/>
        <v>0.5787816228699395</v>
      </c>
      <c r="H11" s="304">
        <f t="shared" si="3"/>
        <v>7.6249296134192832E-3</v>
      </c>
    </row>
    <row r="12" spans="1:11">
      <c r="A12" s="18" t="s">
        <v>176</v>
      </c>
      <c r="B12" s="75">
        <v>1610242</v>
      </c>
      <c r="C12" s="69">
        <v>30375</v>
      </c>
      <c r="D12" s="360">
        <f t="shared" si="0"/>
        <v>1.8863624225426985E-2</v>
      </c>
      <c r="E12" s="69">
        <v>18113</v>
      </c>
      <c r="F12" s="69">
        <v>12559</v>
      </c>
      <c r="G12" s="363">
        <f t="shared" si="2"/>
        <v>0.59631275720164612</v>
      </c>
      <c r="H12" s="304">
        <f t="shared" si="3"/>
        <v>7.7994487785065843E-3</v>
      </c>
    </row>
    <row r="13" spans="1:11">
      <c r="A13" s="18" t="s">
        <v>177</v>
      </c>
      <c r="B13" s="75">
        <v>1605339</v>
      </c>
      <c r="C13" s="69">
        <v>28219</v>
      </c>
      <c r="D13" s="360">
        <f t="shared" si="0"/>
        <v>1.7578218681537045E-2</v>
      </c>
      <c r="E13" s="69">
        <v>16253</v>
      </c>
      <c r="F13" s="69">
        <v>7382</v>
      </c>
      <c r="G13" s="363">
        <f t="shared" si="2"/>
        <v>0.57595945993833941</v>
      </c>
      <c r="H13" s="304">
        <f t="shared" si="3"/>
        <v>4.5984056949965081E-3</v>
      </c>
    </row>
    <row r="14" spans="1:11">
      <c r="A14" s="18" t="s">
        <v>178</v>
      </c>
      <c r="B14" s="75">
        <v>1601822</v>
      </c>
      <c r="C14" s="69">
        <v>26065</v>
      </c>
      <c r="D14" s="360">
        <f t="shared" si="0"/>
        <v>1.6272095151646064E-2</v>
      </c>
      <c r="E14" s="69">
        <v>13224</v>
      </c>
      <c r="F14" s="69">
        <v>522</v>
      </c>
      <c r="G14" s="363">
        <f t="shared" si="2"/>
        <v>0.50734701707270291</v>
      </c>
      <c r="H14" s="304">
        <f t="shared" si="3"/>
        <v>3.2587890539647978E-4</v>
      </c>
    </row>
    <row r="15" spans="1:11">
      <c r="A15" s="18" t="s">
        <v>179</v>
      </c>
      <c r="B15" s="359">
        <v>1600888</v>
      </c>
      <c r="C15" s="69">
        <v>27543</v>
      </c>
      <c r="D15" s="360">
        <f t="shared" si="0"/>
        <v>1.7204826321391628E-2</v>
      </c>
      <c r="E15" s="69">
        <v>10602</v>
      </c>
      <c r="F15" s="69">
        <v>396</v>
      </c>
      <c r="G15" s="363">
        <f t="shared" si="2"/>
        <v>0.38492538939113385</v>
      </c>
      <c r="H15" s="304">
        <f t="shared" si="3"/>
        <v>2.4736271369389987E-4</v>
      </c>
    </row>
    <row r="16" spans="1:11">
      <c r="A16" s="18" t="s">
        <v>180</v>
      </c>
      <c r="B16" s="359">
        <v>1608041</v>
      </c>
      <c r="C16" s="69">
        <v>17315</v>
      </c>
      <c r="D16" s="360">
        <f t="shared" si="0"/>
        <v>1.0767760274769113E-2</v>
      </c>
      <c r="E16" s="69">
        <v>1759</v>
      </c>
      <c r="F16" s="69">
        <v>76</v>
      </c>
      <c r="G16" s="363">
        <f t="shared" si="2"/>
        <v>0.10158821830782558</v>
      </c>
      <c r="H16" s="304">
        <f t="shared" si="3"/>
        <v>4.7262476516456979E-5</v>
      </c>
    </row>
    <row r="17" spans="1:9" ht="13.5" thickBot="1">
      <c r="A17" s="17" t="s">
        <v>181</v>
      </c>
      <c r="B17" s="359"/>
      <c r="C17" s="357"/>
      <c r="D17" s="360"/>
      <c r="E17" s="357"/>
      <c r="F17" s="357"/>
      <c r="G17" s="360"/>
      <c r="H17" s="363"/>
    </row>
    <row r="18" spans="1:9" ht="13.5" thickBot="1">
      <c r="A18" s="388" t="s">
        <v>182</v>
      </c>
      <c r="B18" s="195">
        <f>+B16</f>
        <v>1608041</v>
      </c>
      <c r="C18" s="195">
        <f>SUM(C6:C17)</f>
        <v>296560</v>
      </c>
      <c r="D18" s="322">
        <f>C18/B18</f>
        <v>0.18442315836474318</v>
      </c>
      <c r="E18" s="195">
        <f>SUM(E6:E17)</f>
        <v>158307</v>
      </c>
      <c r="F18" s="195">
        <f>SUM(F6:F17)</f>
        <v>92234</v>
      </c>
      <c r="G18" s="393">
        <f>E18/C18</f>
        <v>0.53381103318046941</v>
      </c>
      <c r="H18" s="389">
        <f>F18/B18</f>
        <v>5.7357990250248597E-2</v>
      </c>
    </row>
    <row r="20" spans="1:9" ht="15" customHeight="1">
      <c r="A20" s="1039" t="s">
        <v>308</v>
      </c>
      <c r="B20" s="1040"/>
      <c r="C20" s="1040"/>
      <c r="D20" s="1040"/>
      <c r="E20" s="1040"/>
      <c r="F20" s="1040"/>
      <c r="G20" s="1040"/>
      <c r="H20" s="1040"/>
      <c r="I20" s="125"/>
    </row>
    <row r="21" spans="1:9" ht="27" customHeight="1">
      <c r="A21" s="860" t="s">
        <v>309</v>
      </c>
      <c r="B21" s="1041"/>
      <c r="C21" s="1041"/>
      <c r="D21" s="1041"/>
      <c r="E21" s="1041"/>
      <c r="F21" s="1041"/>
      <c r="G21" s="1041"/>
      <c r="H21" s="1041"/>
      <c r="I21" s="125"/>
    </row>
    <row r="22" spans="1:9" ht="15" customHeight="1">
      <c r="A22" s="1042" t="s">
        <v>310</v>
      </c>
      <c r="B22" s="1038"/>
      <c r="C22" s="1038"/>
      <c r="D22" s="1038"/>
      <c r="E22" s="1038"/>
      <c r="F22" s="1038"/>
      <c r="G22" s="1038"/>
      <c r="H22" s="1038"/>
      <c r="I22" s="126"/>
    </row>
    <row r="23" spans="1:9" ht="15" customHeight="1">
      <c r="A23" s="1037" t="s">
        <v>311</v>
      </c>
      <c r="B23" s="1038"/>
      <c r="C23" s="1038"/>
      <c r="D23" s="1038"/>
      <c r="E23" s="1038"/>
      <c r="F23" s="1038"/>
      <c r="G23" s="1038"/>
      <c r="H23" s="1038"/>
      <c r="I23" s="100"/>
    </row>
    <row r="24" spans="1:9" ht="25.5" customHeight="1">
      <c r="A24" s="881" t="s">
        <v>312</v>
      </c>
      <c r="B24" s="881"/>
      <c r="C24" s="881"/>
      <c r="D24" s="881"/>
      <c r="E24" s="881"/>
      <c r="F24" s="881"/>
      <c r="G24" s="881"/>
      <c r="H24" s="881"/>
      <c r="I24" s="100"/>
    </row>
    <row r="25" spans="1:9">
      <c r="A25" s="122"/>
      <c r="B25" s="576"/>
      <c r="C25" s="576"/>
      <c r="D25" s="576"/>
      <c r="E25" s="576"/>
      <c r="F25" s="576"/>
      <c r="G25" s="576"/>
      <c r="H25" s="576"/>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ignoredErrors>
    <ignoredError sqref="D18"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0"/>
  <sheetViews>
    <sheetView zoomScale="90" zoomScaleNormal="90" workbookViewId="0">
      <selection activeCell="D57" sqref="D57:D59"/>
    </sheetView>
  </sheetViews>
  <sheetFormatPr defaultColWidth="9.42578125" defaultRowHeight="12.75"/>
  <cols>
    <col min="1" max="1" width="58.5703125" style="38" customWidth="1"/>
    <col min="2" max="3" width="9.42578125" style="38"/>
    <col min="4" max="4" width="10.42578125" style="38" customWidth="1"/>
    <col min="5" max="5" width="9.42578125" style="38"/>
    <col min="6" max="6" width="8.5703125" style="38" customWidth="1"/>
    <col min="7" max="7" width="12.28515625" style="38" bestFit="1" customWidth="1"/>
    <col min="8" max="16384" width="9.42578125" style="38"/>
  </cols>
  <sheetData>
    <row r="1" spans="1:7" ht="15.75">
      <c r="A1" s="1045" t="s">
        <v>313</v>
      </c>
      <c r="B1" s="942"/>
      <c r="C1" s="942"/>
      <c r="D1" s="942"/>
      <c r="E1" s="942"/>
      <c r="F1" s="942"/>
      <c r="G1" s="1038"/>
    </row>
    <row r="2" spans="1:7" ht="15.75">
      <c r="A2" s="961" t="s">
        <v>1</v>
      </c>
      <c r="B2" s="944"/>
      <c r="C2" s="944"/>
      <c r="D2" s="944"/>
      <c r="E2" s="944"/>
      <c r="F2" s="944"/>
      <c r="G2" s="1038"/>
    </row>
    <row r="3" spans="1:7" ht="15.75">
      <c r="A3" s="961" t="s">
        <v>571</v>
      </c>
      <c r="B3" s="944"/>
      <c r="C3" s="944"/>
      <c r="D3" s="944"/>
      <c r="E3" s="944"/>
      <c r="F3" s="944"/>
      <c r="G3" s="1038"/>
    </row>
    <row r="4" spans="1:7" ht="16.5" thickBot="1">
      <c r="A4" s="567"/>
      <c r="B4" s="568"/>
      <c r="C4" s="568"/>
      <c r="D4" s="568"/>
      <c r="E4" s="568"/>
      <c r="F4" s="568"/>
      <c r="G4" s="577"/>
    </row>
    <row r="5" spans="1:7" ht="13.5" customHeight="1">
      <c r="A5" s="1046" t="s">
        <v>314</v>
      </c>
      <c r="B5" s="1048" t="s">
        <v>315</v>
      </c>
      <c r="C5" s="1049"/>
      <c r="D5" s="1049"/>
      <c r="E5" s="1050"/>
      <c r="F5" s="1049" t="s">
        <v>316</v>
      </c>
      <c r="G5" s="1051"/>
    </row>
    <row r="6" spans="1:7" ht="13.5" customHeight="1">
      <c r="A6" s="1047"/>
      <c r="B6" s="1054" t="s">
        <v>317</v>
      </c>
      <c r="C6" s="1055"/>
      <c r="D6" s="1055"/>
      <c r="E6" s="1056"/>
      <c r="F6" s="1052"/>
      <c r="G6" s="1053"/>
    </row>
    <row r="7" spans="1:7" ht="24.75" customHeight="1" thickBot="1">
      <c r="A7" s="1047"/>
      <c r="B7" s="200" t="s">
        <v>318</v>
      </c>
      <c r="C7" s="201" t="s">
        <v>319</v>
      </c>
      <c r="D7" s="201" t="s">
        <v>320</v>
      </c>
      <c r="E7" s="202" t="s">
        <v>321</v>
      </c>
      <c r="F7" s="639" t="s">
        <v>322</v>
      </c>
      <c r="G7" s="202" t="s">
        <v>323</v>
      </c>
    </row>
    <row r="8" spans="1:7" ht="14.25">
      <c r="A8" s="196" t="s">
        <v>324</v>
      </c>
      <c r="B8" s="207"/>
      <c r="C8" s="208" t="s">
        <v>325</v>
      </c>
      <c r="D8" s="209" t="s">
        <v>325</v>
      </c>
      <c r="E8" s="210" t="s">
        <v>325</v>
      </c>
      <c r="F8" s="640">
        <v>0</v>
      </c>
      <c r="G8" s="203">
        <v>0</v>
      </c>
    </row>
    <row r="9" spans="1:7" ht="14.25">
      <c r="A9" s="197" t="s">
        <v>326</v>
      </c>
      <c r="B9" s="211"/>
      <c r="C9" s="208" t="s">
        <v>325</v>
      </c>
      <c r="D9" s="212"/>
      <c r="E9" s="213"/>
      <c r="F9" s="641">
        <v>0</v>
      </c>
      <c r="G9" s="203">
        <v>0</v>
      </c>
    </row>
    <row r="10" spans="1:7" ht="14.25">
      <c r="A10" s="197" t="s">
        <v>327</v>
      </c>
      <c r="B10" s="211"/>
      <c r="C10" s="208" t="s">
        <v>325</v>
      </c>
      <c r="D10" s="212" t="s">
        <v>325</v>
      </c>
      <c r="E10" s="213" t="s">
        <v>325</v>
      </c>
      <c r="F10" s="641">
        <v>0</v>
      </c>
      <c r="G10" s="203">
        <v>0</v>
      </c>
    </row>
    <row r="11" spans="1:7" ht="14.25">
      <c r="A11" s="197" t="s">
        <v>328</v>
      </c>
      <c r="B11" s="211"/>
      <c r="C11" s="208" t="s">
        <v>325</v>
      </c>
      <c r="D11" s="212"/>
      <c r="E11" s="213"/>
      <c r="F11" s="641">
        <v>0</v>
      </c>
      <c r="G11" s="203">
        <v>0</v>
      </c>
    </row>
    <row r="12" spans="1:7" ht="14.25">
      <c r="A12" s="197" t="s">
        <v>329</v>
      </c>
      <c r="B12" s="211"/>
      <c r="C12" s="208" t="s">
        <v>325</v>
      </c>
      <c r="D12" s="212"/>
      <c r="E12" s="213"/>
      <c r="F12" s="641">
        <v>0</v>
      </c>
      <c r="G12" s="203">
        <v>0</v>
      </c>
    </row>
    <row r="13" spans="1:7" ht="14.25">
      <c r="A13" s="197" t="s">
        <v>330</v>
      </c>
      <c r="B13" s="214"/>
      <c r="C13" s="208" t="s">
        <v>325</v>
      </c>
      <c r="D13" s="215"/>
      <c r="E13" s="216" t="s">
        <v>325</v>
      </c>
      <c r="F13" s="641">
        <v>0</v>
      </c>
      <c r="G13" s="203">
        <v>0</v>
      </c>
    </row>
    <row r="14" spans="1:7" ht="14.25">
      <c r="A14" s="197" t="s">
        <v>331</v>
      </c>
      <c r="B14" s="214"/>
      <c r="C14" s="208" t="s">
        <v>325</v>
      </c>
      <c r="D14" s="215"/>
      <c r="E14" s="216"/>
      <c r="F14" s="641">
        <v>0</v>
      </c>
      <c r="G14" s="203">
        <v>0</v>
      </c>
    </row>
    <row r="15" spans="1:7" ht="14.25">
      <c r="A15" s="197" t="s">
        <v>332</v>
      </c>
      <c r="B15" s="214"/>
      <c r="C15" s="208" t="s">
        <v>325</v>
      </c>
      <c r="D15" s="215"/>
      <c r="E15" s="216"/>
      <c r="F15" s="641">
        <v>0</v>
      </c>
      <c r="G15" s="203">
        <v>0</v>
      </c>
    </row>
    <row r="16" spans="1:7" ht="14.25">
      <c r="A16" s="197" t="s">
        <v>333</v>
      </c>
      <c r="B16" s="214"/>
      <c r="C16" s="208" t="s">
        <v>325</v>
      </c>
      <c r="D16" s="215"/>
      <c r="E16" s="216"/>
      <c r="F16" s="641">
        <v>0</v>
      </c>
      <c r="G16" s="203">
        <v>0</v>
      </c>
    </row>
    <row r="17" spans="1:7" ht="14.25">
      <c r="A17" s="197" t="s">
        <v>334</v>
      </c>
      <c r="B17" s="214"/>
      <c r="C17" s="208" t="s">
        <v>325</v>
      </c>
      <c r="D17" s="215"/>
      <c r="E17" s="216"/>
      <c r="F17" s="641">
        <v>0</v>
      </c>
      <c r="G17" s="203">
        <v>0</v>
      </c>
    </row>
    <row r="18" spans="1:7" ht="14.25">
      <c r="A18" s="197" t="s">
        <v>335</v>
      </c>
      <c r="B18" s="214"/>
      <c r="C18" s="208" t="s">
        <v>325</v>
      </c>
      <c r="D18" s="215"/>
      <c r="E18" s="216"/>
      <c r="F18" s="641">
        <v>0</v>
      </c>
      <c r="G18" s="203">
        <v>0</v>
      </c>
    </row>
    <row r="19" spans="1:7" ht="14.25">
      <c r="A19" s="197" t="s">
        <v>336</v>
      </c>
      <c r="B19" s="214"/>
      <c r="C19" s="208" t="s">
        <v>325</v>
      </c>
      <c r="D19" s="215"/>
      <c r="E19" s="216"/>
      <c r="F19" s="641">
        <v>0</v>
      </c>
      <c r="G19" s="203">
        <v>0</v>
      </c>
    </row>
    <row r="20" spans="1:7" ht="14.25">
      <c r="A20" s="198" t="s">
        <v>337</v>
      </c>
      <c r="B20" s="214"/>
      <c r="C20" s="208" t="s">
        <v>325</v>
      </c>
      <c r="D20" s="215"/>
      <c r="E20" s="216"/>
      <c r="F20" s="641">
        <v>0</v>
      </c>
      <c r="G20" s="203">
        <v>0</v>
      </c>
    </row>
    <row r="21" spans="1:7" ht="14.25">
      <c r="A21" s="197" t="s">
        <v>338</v>
      </c>
      <c r="B21" s="214"/>
      <c r="C21" s="208" t="s">
        <v>325</v>
      </c>
      <c r="D21" s="215"/>
      <c r="E21" s="216"/>
      <c r="F21" s="641">
        <v>0</v>
      </c>
      <c r="G21" s="203">
        <v>0</v>
      </c>
    </row>
    <row r="22" spans="1:7" ht="14.25">
      <c r="A22" s="197" t="s">
        <v>339</v>
      </c>
      <c r="B22" s="217"/>
      <c r="C22" s="208" t="s">
        <v>325</v>
      </c>
      <c r="D22" s="218"/>
      <c r="E22" s="219"/>
      <c r="F22" s="641">
        <v>0</v>
      </c>
      <c r="G22" s="203">
        <v>0</v>
      </c>
    </row>
    <row r="23" spans="1:7" ht="14.25">
      <c r="A23" s="197" t="s">
        <v>340</v>
      </c>
      <c r="B23" s="217"/>
      <c r="C23" s="208" t="s">
        <v>325</v>
      </c>
      <c r="D23" s="218"/>
      <c r="E23" s="219"/>
      <c r="F23" s="641">
        <v>0</v>
      </c>
      <c r="G23" s="203">
        <v>0</v>
      </c>
    </row>
    <row r="24" spans="1:7" ht="14.25">
      <c r="A24" s="197" t="s">
        <v>341</v>
      </c>
      <c r="B24" s="220"/>
      <c r="C24" s="208" t="s">
        <v>325</v>
      </c>
      <c r="D24" s="221"/>
      <c r="E24" s="222"/>
      <c r="F24" s="641">
        <v>0</v>
      </c>
      <c r="G24" s="203">
        <v>0</v>
      </c>
    </row>
    <row r="25" spans="1:7" ht="14.25">
      <c r="A25" s="197" t="s">
        <v>342</v>
      </c>
      <c r="B25" s="220"/>
      <c r="C25" s="208" t="s">
        <v>325</v>
      </c>
      <c r="D25" s="221"/>
      <c r="E25" s="222"/>
      <c r="F25" s="641">
        <v>0</v>
      </c>
      <c r="G25" s="203">
        <v>0</v>
      </c>
    </row>
    <row r="26" spans="1:7" ht="14.25">
      <c r="A26" s="197" t="s">
        <v>343</v>
      </c>
      <c r="B26" s="220"/>
      <c r="C26" s="208" t="s">
        <v>325</v>
      </c>
      <c r="D26" s="221"/>
      <c r="E26" s="222"/>
      <c r="F26" s="641">
        <v>0</v>
      </c>
      <c r="G26" s="203">
        <v>0</v>
      </c>
    </row>
    <row r="27" spans="1:7" ht="14.25">
      <c r="A27" s="197" t="s">
        <v>344</v>
      </c>
      <c r="B27" s="220"/>
      <c r="C27" s="208" t="s">
        <v>325</v>
      </c>
      <c r="D27" s="221"/>
      <c r="E27" s="222"/>
      <c r="F27" s="641">
        <v>0</v>
      </c>
      <c r="G27" s="203">
        <v>0</v>
      </c>
    </row>
    <row r="28" spans="1:7" ht="14.25">
      <c r="A28" s="197" t="s">
        <v>345</v>
      </c>
      <c r="B28" s="220"/>
      <c r="C28" s="208" t="s">
        <v>325</v>
      </c>
      <c r="D28" s="221"/>
      <c r="E28" s="222"/>
      <c r="F28" s="641">
        <v>0</v>
      </c>
      <c r="G28" s="203">
        <v>0</v>
      </c>
    </row>
    <row r="29" spans="1:7" ht="14.25">
      <c r="A29" s="197" t="s">
        <v>346</v>
      </c>
      <c r="B29" s="220"/>
      <c r="C29" s="208" t="s">
        <v>325</v>
      </c>
      <c r="D29" s="221"/>
      <c r="E29" s="222"/>
      <c r="F29" s="641">
        <v>0</v>
      </c>
      <c r="G29" s="203">
        <v>0</v>
      </c>
    </row>
    <row r="30" spans="1:7" ht="14.25">
      <c r="A30" s="197" t="s">
        <v>554</v>
      </c>
      <c r="B30" s="220"/>
      <c r="C30" s="208" t="s">
        <v>325</v>
      </c>
      <c r="D30" s="221"/>
      <c r="E30" s="222"/>
      <c r="F30" s="641">
        <v>0</v>
      </c>
      <c r="G30" s="203">
        <v>0</v>
      </c>
    </row>
    <row r="31" spans="1:7" ht="14.25">
      <c r="A31" s="197" t="s">
        <v>347</v>
      </c>
      <c r="B31" s="220"/>
      <c r="C31" s="208" t="s">
        <v>325</v>
      </c>
      <c r="D31" s="221"/>
      <c r="E31" s="222"/>
      <c r="F31" s="641">
        <v>0</v>
      </c>
      <c r="G31" s="203">
        <v>0</v>
      </c>
    </row>
    <row r="32" spans="1:7" ht="14.25">
      <c r="A32" s="197" t="s">
        <v>348</v>
      </c>
      <c r="B32" s="220"/>
      <c r="C32" s="208" t="s">
        <v>325</v>
      </c>
      <c r="D32" s="221"/>
      <c r="E32" s="222"/>
      <c r="F32" s="641">
        <v>0</v>
      </c>
      <c r="G32" s="203">
        <v>0</v>
      </c>
    </row>
    <row r="33" spans="1:7" ht="14.25">
      <c r="A33" s="197" t="s">
        <v>349</v>
      </c>
      <c r="B33" s="220"/>
      <c r="C33" s="208" t="s">
        <v>325</v>
      </c>
      <c r="D33" s="221"/>
      <c r="E33" s="222"/>
      <c r="F33" s="641">
        <v>0</v>
      </c>
      <c r="G33" s="203">
        <v>0</v>
      </c>
    </row>
    <row r="34" spans="1:7" ht="14.25">
      <c r="A34" s="197" t="s">
        <v>350</v>
      </c>
      <c r="B34" s="220"/>
      <c r="C34" s="208" t="s">
        <v>325</v>
      </c>
      <c r="D34" s="221" t="s">
        <v>325</v>
      </c>
      <c r="E34" s="222" t="s">
        <v>325</v>
      </c>
      <c r="F34" s="641">
        <v>0</v>
      </c>
      <c r="G34" s="203">
        <v>0</v>
      </c>
    </row>
    <row r="35" spans="1:7" ht="14.25">
      <c r="A35" s="197" t="s">
        <v>351</v>
      </c>
      <c r="B35" s="220"/>
      <c r="C35" s="208" t="s">
        <v>325</v>
      </c>
      <c r="D35" s="221" t="s">
        <v>325</v>
      </c>
      <c r="E35" s="222" t="s">
        <v>325</v>
      </c>
      <c r="F35" s="641">
        <v>0</v>
      </c>
      <c r="G35" s="203">
        <v>0</v>
      </c>
    </row>
    <row r="36" spans="1:7" ht="14.25">
      <c r="A36" s="197" t="s">
        <v>555</v>
      </c>
      <c r="B36" s="220"/>
      <c r="C36" s="208" t="s">
        <v>325</v>
      </c>
      <c r="D36" s="221"/>
      <c r="E36" s="222"/>
      <c r="F36" s="641">
        <v>0</v>
      </c>
      <c r="G36" s="203">
        <v>0</v>
      </c>
    </row>
    <row r="37" spans="1:7" ht="14.25">
      <c r="A37" s="197" t="s">
        <v>557</v>
      </c>
      <c r="B37" s="220"/>
      <c r="C37" s="208" t="s">
        <v>325</v>
      </c>
      <c r="D37" s="221"/>
      <c r="E37" s="222"/>
      <c r="F37" s="641">
        <v>0</v>
      </c>
      <c r="G37" s="203">
        <v>0</v>
      </c>
    </row>
    <row r="38" spans="1:7" ht="14.25">
      <c r="A38" s="197" t="s">
        <v>352</v>
      </c>
      <c r="B38" s="220"/>
      <c r="C38" s="208" t="s">
        <v>325</v>
      </c>
      <c r="D38" s="221"/>
      <c r="E38" s="222"/>
      <c r="F38" s="641">
        <v>0</v>
      </c>
      <c r="G38" s="203">
        <v>0</v>
      </c>
    </row>
    <row r="39" spans="1:7" ht="14.25">
      <c r="A39" s="197" t="s">
        <v>553</v>
      </c>
      <c r="B39" s="220"/>
      <c r="C39" s="208" t="s">
        <v>325</v>
      </c>
      <c r="D39" s="221"/>
      <c r="E39" s="222"/>
      <c r="F39" s="641">
        <v>0</v>
      </c>
      <c r="G39" s="203">
        <v>0</v>
      </c>
    </row>
    <row r="40" spans="1:7" ht="14.25">
      <c r="A40" s="197" t="s">
        <v>353</v>
      </c>
      <c r="B40" s="220"/>
      <c r="C40" s="208" t="s">
        <v>325</v>
      </c>
      <c r="D40" s="221"/>
      <c r="E40" s="222"/>
      <c r="F40" s="641">
        <v>0</v>
      </c>
      <c r="G40" s="203">
        <v>0</v>
      </c>
    </row>
    <row r="41" spans="1:7" ht="14.25">
      <c r="A41" s="197" t="s">
        <v>556</v>
      </c>
      <c r="B41" s="220"/>
      <c r="C41" s="208" t="s">
        <v>325</v>
      </c>
      <c r="D41" s="221"/>
      <c r="E41" s="222"/>
      <c r="F41" s="641">
        <v>0</v>
      </c>
      <c r="G41" s="203">
        <v>3</v>
      </c>
    </row>
    <row r="42" spans="1:7" ht="14.25">
      <c r="A42" s="197" t="s">
        <v>354</v>
      </c>
      <c r="B42" s="220"/>
      <c r="C42" s="208" t="s">
        <v>325</v>
      </c>
      <c r="D42" s="221"/>
      <c r="E42" s="222"/>
      <c r="F42" s="641">
        <v>0</v>
      </c>
      <c r="G42" s="203">
        <v>0</v>
      </c>
    </row>
    <row r="43" spans="1:7" ht="14.25">
      <c r="A43" s="197" t="s">
        <v>355</v>
      </c>
      <c r="B43" s="220" t="s">
        <v>325</v>
      </c>
      <c r="C43" s="208"/>
      <c r="D43" s="221"/>
      <c r="E43" s="222"/>
      <c r="F43" s="641">
        <v>0</v>
      </c>
      <c r="G43" s="203">
        <v>0</v>
      </c>
    </row>
    <row r="44" spans="1:7" ht="14.25">
      <c r="A44" s="197" t="s">
        <v>356</v>
      </c>
      <c r="B44" s="220"/>
      <c r="C44" s="208" t="s">
        <v>325</v>
      </c>
      <c r="D44" s="221"/>
      <c r="E44" s="222"/>
      <c r="F44" s="641">
        <v>0</v>
      </c>
      <c r="G44" s="203">
        <v>5</v>
      </c>
    </row>
    <row r="45" spans="1:7" ht="15" thickBot="1">
      <c r="A45" s="199" t="s">
        <v>357</v>
      </c>
      <c r="B45" s="220"/>
      <c r="C45" s="208" t="s">
        <v>325</v>
      </c>
      <c r="D45" s="221"/>
      <c r="E45" s="222"/>
      <c r="F45" s="642">
        <v>0</v>
      </c>
      <c r="G45" s="204">
        <v>0</v>
      </c>
    </row>
    <row r="46" spans="1:7" ht="15.75" thickBot="1">
      <c r="A46" s="636" t="s">
        <v>358</v>
      </c>
      <c r="B46" s="637"/>
      <c r="C46" s="206"/>
      <c r="D46" s="206"/>
      <c r="E46" s="644"/>
      <c r="F46" s="643">
        <f>SUM(F8:F45)</f>
        <v>0</v>
      </c>
      <c r="G46" s="638">
        <f>SUM(G8:G45)</f>
        <v>8</v>
      </c>
    </row>
    <row r="47" spans="1:7" ht="15">
      <c r="A47" s="72"/>
      <c r="B47" s="92"/>
      <c r="C47" s="92"/>
      <c r="D47" s="92"/>
      <c r="E47" s="92"/>
      <c r="F47" s="205"/>
      <c r="G47" s="205"/>
    </row>
    <row r="48" spans="1:7" ht="28.5" customHeight="1">
      <c r="A48" s="1044" t="s">
        <v>359</v>
      </c>
      <c r="B48" s="1044"/>
      <c r="C48" s="1044"/>
      <c r="D48" s="1044"/>
      <c r="E48" s="1044"/>
      <c r="F48" s="1044"/>
      <c r="G48" s="1044"/>
    </row>
    <row r="49" spans="1:7" ht="28.5" customHeight="1">
      <c r="A49" s="1044" t="s">
        <v>558</v>
      </c>
      <c r="B49" s="1044"/>
      <c r="C49" s="1044"/>
      <c r="D49" s="1044"/>
      <c r="E49" s="1044"/>
      <c r="F49" s="1044"/>
      <c r="G49" s="1044"/>
    </row>
    <row r="50" spans="1:7" ht="27.75" customHeight="1">
      <c r="A50" s="1043" t="s">
        <v>360</v>
      </c>
      <c r="B50" s="1043"/>
      <c r="C50" s="1043"/>
      <c r="D50" s="1043"/>
      <c r="E50" s="1043"/>
      <c r="F50" s="1043"/>
      <c r="G50" s="1043"/>
    </row>
  </sheetData>
  <mergeCells count="10">
    <mergeCell ref="A50:G50"/>
    <mergeCell ref="A48:G48"/>
    <mergeCell ref="A1:G1"/>
    <mergeCell ref="A2:G2"/>
    <mergeCell ref="A3:G3"/>
    <mergeCell ref="A5:A7"/>
    <mergeCell ref="B5:E5"/>
    <mergeCell ref="F5:G6"/>
    <mergeCell ref="B6:E6"/>
    <mergeCell ref="A49:G49"/>
  </mergeCells>
  <printOptions horizontalCentered="1" verticalCentered="1" headings="1"/>
  <pageMargins left="0.25" right="0.25" top="0.5" bottom="0.5" header="0.5" footer="0.5"/>
  <pageSetup scale="85"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zoomScale="90" zoomScaleNormal="90" workbookViewId="0">
      <selection activeCell="F13" sqref="F13"/>
    </sheetView>
  </sheetViews>
  <sheetFormatPr defaultColWidth="9.28515625" defaultRowHeight="12.75"/>
  <cols>
    <col min="1" max="1" width="39.140625" style="38" customWidth="1"/>
    <col min="2" max="2" width="12.7109375" style="38" customWidth="1"/>
    <col min="3" max="4" width="13.42578125" style="38" bestFit="1" customWidth="1"/>
    <col min="5" max="8" width="12.7109375" style="38" customWidth="1"/>
    <col min="9" max="9" width="13.42578125" style="38" customWidth="1"/>
    <col min="10" max="10" width="13.42578125" style="38" bestFit="1" customWidth="1"/>
    <col min="11" max="13" width="12.7109375" style="38" customWidth="1"/>
    <col min="14" max="16384" width="9.28515625" style="38"/>
  </cols>
  <sheetData>
    <row r="1" spans="1:13" ht="15.75">
      <c r="A1" s="837" t="s">
        <v>506</v>
      </c>
      <c r="B1" s="837"/>
      <c r="C1" s="837"/>
      <c r="D1" s="837"/>
      <c r="E1" s="837"/>
      <c r="F1" s="837"/>
      <c r="G1" s="837"/>
      <c r="H1" s="837"/>
      <c r="I1" s="837"/>
      <c r="J1" s="837"/>
      <c r="K1" s="837"/>
      <c r="L1" s="837"/>
      <c r="M1" s="837"/>
    </row>
    <row r="2" spans="1:13" ht="15.75">
      <c r="A2" s="837" t="s">
        <v>1</v>
      </c>
      <c r="B2" s="841"/>
      <c r="C2" s="841"/>
      <c r="D2" s="841"/>
      <c r="E2" s="841"/>
      <c r="F2" s="841"/>
      <c r="G2" s="841"/>
      <c r="H2" s="841"/>
      <c r="I2" s="841"/>
      <c r="J2" s="841"/>
      <c r="K2" s="841"/>
      <c r="L2" s="841"/>
      <c r="M2" s="841"/>
    </row>
    <row r="3" spans="1:13" ht="15.75">
      <c r="A3" s="842" t="s">
        <v>571</v>
      </c>
      <c r="B3" s="843"/>
      <c r="C3" s="843"/>
      <c r="D3" s="843"/>
      <c r="E3" s="843"/>
      <c r="F3" s="843"/>
      <c r="G3" s="843"/>
      <c r="H3" s="843"/>
      <c r="I3" s="843"/>
      <c r="J3" s="843"/>
      <c r="K3" s="843"/>
      <c r="L3" s="843"/>
      <c r="M3" s="843"/>
    </row>
    <row r="4" spans="1:13" ht="15.75">
      <c r="A4" s="658"/>
      <c r="B4" s="659"/>
      <c r="C4" s="659"/>
      <c r="D4" s="659"/>
      <c r="E4" s="659"/>
      <c r="F4" s="659"/>
      <c r="G4" s="659"/>
      <c r="H4" s="659"/>
      <c r="I4" s="659"/>
      <c r="J4" s="659"/>
      <c r="K4" s="659"/>
      <c r="L4" s="659"/>
      <c r="M4" s="659"/>
    </row>
    <row r="5" spans="1:13" ht="14.25">
      <c r="A5" s="160"/>
      <c r="B5" s="839" t="s">
        <v>416</v>
      </c>
      <c r="C5" s="840"/>
      <c r="D5" s="840"/>
      <c r="E5" s="839" t="s">
        <v>3</v>
      </c>
      <c r="F5" s="840"/>
      <c r="G5" s="840"/>
      <c r="H5" s="839" t="s">
        <v>420</v>
      </c>
      <c r="I5" s="840"/>
      <c r="J5" s="840"/>
      <c r="K5" s="840" t="s">
        <v>5</v>
      </c>
      <c r="L5" s="840"/>
      <c r="M5" s="840"/>
    </row>
    <row r="6" spans="1:13">
      <c r="A6" s="160" t="s">
        <v>6</v>
      </c>
      <c r="B6" s="657" t="s">
        <v>7</v>
      </c>
      <c r="C6" s="657" t="s">
        <v>8</v>
      </c>
      <c r="D6" s="657" t="s">
        <v>9</v>
      </c>
      <c r="E6" s="657" t="s">
        <v>7</v>
      </c>
      <c r="F6" s="657" t="s">
        <v>8</v>
      </c>
      <c r="G6" s="657" t="s">
        <v>9</v>
      </c>
      <c r="H6" s="657" t="s">
        <v>7</v>
      </c>
      <c r="I6" s="657" t="s">
        <v>8</v>
      </c>
      <c r="J6" s="657" t="s">
        <v>9</v>
      </c>
      <c r="K6" s="657" t="s">
        <v>7</v>
      </c>
      <c r="L6" s="657" t="s">
        <v>8</v>
      </c>
      <c r="M6" s="657" t="s">
        <v>9</v>
      </c>
    </row>
    <row r="7" spans="1:13">
      <c r="A7" s="160" t="s">
        <v>10</v>
      </c>
      <c r="B7" s="161"/>
      <c r="C7" s="161"/>
      <c r="D7" s="161"/>
      <c r="E7" s="161"/>
      <c r="F7" s="161"/>
      <c r="G7" s="161"/>
      <c r="H7" s="161"/>
      <c r="I7" s="161"/>
      <c r="J7" s="161"/>
      <c r="K7" s="161"/>
      <c r="L7" s="161"/>
      <c r="M7" s="161"/>
    </row>
    <row r="8" spans="1:13">
      <c r="A8" s="174" t="s">
        <v>33</v>
      </c>
      <c r="B8" s="159" t="s">
        <v>12</v>
      </c>
      <c r="C8" s="177">
        <v>3067539.3038447057</v>
      </c>
      <c r="D8" s="660">
        <f t="shared" ref="D8:D22" si="0">SUM(B8:C8)</f>
        <v>3067539.3038447057</v>
      </c>
      <c r="E8" s="159" t="s">
        <v>12</v>
      </c>
      <c r="F8" s="177">
        <v>0</v>
      </c>
      <c r="G8" s="660">
        <f t="shared" ref="G8:G22" si="1">SUM(E8:F8)</f>
        <v>0</v>
      </c>
      <c r="H8" s="159" t="s">
        <v>12</v>
      </c>
      <c r="I8" s="177">
        <v>0</v>
      </c>
      <c r="J8" s="660">
        <f t="shared" ref="J8:J18" si="2">SUM(H8:I8)</f>
        <v>0</v>
      </c>
      <c r="K8" s="159" t="s">
        <v>12</v>
      </c>
      <c r="L8" s="661">
        <f>I8/C8</f>
        <v>0</v>
      </c>
      <c r="M8" s="314">
        <f>L8</f>
        <v>0</v>
      </c>
    </row>
    <row r="9" spans="1:13">
      <c r="A9" s="174" t="s">
        <v>418</v>
      </c>
      <c r="B9" s="159" t="s">
        <v>12</v>
      </c>
      <c r="C9" s="177">
        <v>11364660.215598091</v>
      </c>
      <c r="D9" s="660">
        <f t="shared" si="0"/>
        <v>11364660.215598091</v>
      </c>
      <c r="E9" s="159" t="s">
        <v>12</v>
      </c>
      <c r="F9" s="177">
        <v>0</v>
      </c>
      <c r="G9" s="660">
        <f t="shared" si="1"/>
        <v>0</v>
      </c>
      <c r="H9" s="159" t="s">
        <v>12</v>
      </c>
      <c r="I9" s="177">
        <v>0</v>
      </c>
      <c r="J9" s="660">
        <f t="shared" si="2"/>
        <v>0</v>
      </c>
      <c r="K9" s="159" t="s">
        <v>12</v>
      </c>
      <c r="L9" s="661">
        <f t="shared" ref="L9:L22" si="3">I9/C9</f>
        <v>0</v>
      </c>
      <c r="M9" s="314">
        <f t="shared" ref="M9:M22" si="4">L9</f>
        <v>0</v>
      </c>
    </row>
    <row r="10" spans="1:13">
      <c r="A10" s="174" t="s">
        <v>34</v>
      </c>
      <c r="B10" s="159" t="s">
        <v>12</v>
      </c>
      <c r="C10" s="177">
        <v>18477490.26195021</v>
      </c>
      <c r="D10" s="660">
        <f t="shared" si="0"/>
        <v>18477490.26195021</v>
      </c>
      <c r="E10" s="159" t="s">
        <v>12</v>
      </c>
      <c r="F10" s="177">
        <v>0</v>
      </c>
      <c r="G10" s="660">
        <f t="shared" si="1"/>
        <v>0</v>
      </c>
      <c r="H10" s="159" t="s">
        <v>12</v>
      </c>
      <c r="I10" s="177">
        <v>0</v>
      </c>
      <c r="J10" s="660">
        <f t="shared" si="2"/>
        <v>0</v>
      </c>
      <c r="K10" s="159" t="s">
        <v>12</v>
      </c>
      <c r="L10" s="661">
        <f t="shared" si="3"/>
        <v>0</v>
      </c>
      <c r="M10" s="314">
        <f t="shared" si="4"/>
        <v>0</v>
      </c>
    </row>
    <row r="11" spans="1:13">
      <c r="A11" s="174" t="s">
        <v>35</v>
      </c>
      <c r="B11" s="159" t="s">
        <v>12</v>
      </c>
      <c r="C11" s="177">
        <v>12933467.937927378</v>
      </c>
      <c r="D11" s="660">
        <f t="shared" si="0"/>
        <v>12933467.937927378</v>
      </c>
      <c r="E11" s="159" t="s">
        <v>12</v>
      </c>
      <c r="F11" s="177">
        <v>0</v>
      </c>
      <c r="G11" s="660">
        <f t="shared" si="1"/>
        <v>0</v>
      </c>
      <c r="H11" s="159" t="s">
        <v>12</v>
      </c>
      <c r="I11" s="177">
        <v>0</v>
      </c>
      <c r="J11" s="660">
        <f t="shared" si="2"/>
        <v>0</v>
      </c>
      <c r="K11" s="159" t="s">
        <v>12</v>
      </c>
      <c r="L11" s="661">
        <f t="shared" si="3"/>
        <v>0</v>
      </c>
      <c r="M11" s="314">
        <f t="shared" si="4"/>
        <v>0</v>
      </c>
    </row>
    <row r="12" spans="1:13">
      <c r="A12" s="175" t="s">
        <v>36</v>
      </c>
      <c r="B12" s="159" t="s">
        <v>12</v>
      </c>
      <c r="C12" s="177">
        <v>1274462.2349339612</v>
      </c>
      <c r="D12" s="660">
        <f t="shared" si="0"/>
        <v>1274462.2349339612</v>
      </c>
      <c r="E12" s="159" t="s">
        <v>12</v>
      </c>
      <c r="F12" s="177">
        <v>0</v>
      </c>
      <c r="G12" s="660">
        <f t="shared" si="1"/>
        <v>0</v>
      </c>
      <c r="H12" s="159" t="s">
        <v>12</v>
      </c>
      <c r="I12" s="177">
        <v>0</v>
      </c>
      <c r="J12" s="660">
        <f t="shared" si="2"/>
        <v>0</v>
      </c>
      <c r="K12" s="159" t="s">
        <v>12</v>
      </c>
      <c r="L12" s="661">
        <f t="shared" si="3"/>
        <v>0</v>
      </c>
      <c r="M12" s="314">
        <f t="shared" si="4"/>
        <v>0</v>
      </c>
    </row>
    <row r="13" spans="1:13">
      <c r="A13" s="176" t="s">
        <v>37</v>
      </c>
      <c r="B13" s="159" t="s">
        <v>12</v>
      </c>
      <c r="C13" s="177">
        <v>17239516.932615709</v>
      </c>
      <c r="D13" s="660">
        <f t="shared" si="0"/>
        <v>17239516.932615709</v>
      </c>
      <c r="E13" s="159" t="s">
        <v>12</v>
      </c>
      <c r="F13" s="177">
        <v>2006770.8000000045</v>
      </c>
      <c r="G13" s="660">
        <f t="shared" si="1"/>
        <v>2006770.8000000045</v>
      </c>
      <c r="H13" s="159" t="s">
        <v>12</v>
      </c>
      <c r="I13" s="177">
        <v>2006770.8000000045</v>
      </c>
      <c r="J13" s="660">
        <f t="shared" si="2"/>
        <v>2006770.8000000045</v>
      </c>
      <c r="K13" s="159" t="s">
        <v>12</v>
      </c>
      <c r="L13" s="661">
        <f t="shared" si="3"/>
        <v>0.11640528025488718</v>
      </c>
      <c r="M13" s="314">
        <f t="shared" si="4"/>
        <v>0.11640528025488718</v>
      </c>
    </row>
    <row r="14" spans="1:13">
      <c r="A14" s="176" t="s">
        <v>20</v>
      </c>
      <c r="B14" s="159" t="s">
        <v>12</v>
      </c>
      <c r="C14" s="177">
        <v>4564387.5760983396</v>
      </c>
      <c r="D14" s="660">
        <f t="shared" si="0"/>
        <v>4564387.5760983396</v>
      </c>
      <c r="E14" s="159" t="s">
        <v>12</v>
      </c>
      <c r="F14" s="177">
        <v>0</v>
      </c>
      <c r="G14" s="660">
        <f t="shared" si="1"/>
        <v>0</v>
      </c>
      <c r="H14" s="159" t="s">
        <v>12</v>
      </c>
      <c r="I14" s="177">
        <v>0</v>
      </c>
      <c r="J14" s="660">
        <f t="shared" si="2"/>
        <v>0</v>
      </c>
      <c r="K14" s="159" t="s">
        <v>12</v>
      </c>
      <c r="L14" s="661">
        <f t="shared" si="3"/>
        <v>0</v>
      </c>
      <c r="M14" s="314">
        <f t="shared" si="4"/>
        <v>0</v>
      </c>
    </row>
    <row r="15" spans="1:13">
      <c r="A15" s="176" t="s">
        <v>21</v>
      </c>
      <c r="B15" s="159" t="s">
        <v>12</v>
      </c>
      <c r="C15" s="177">
        <v>500000</v>
      </c>
      <c r="D15" s="660">
        <f t="shared" si="0"/>
        <v>500000</v>
      </c>
      <c r="E15" s="159" t="s">
        <v>12</v>
      </c>
      <c r="F15" s="177">
        <v>26600</v>
      </c>
      <c r="G15" s="660">
        <f t="shared" si="1"/>
        <v>26600</v>
      </c>
      <c r="H15" s="159" t="s">
        <v>12</v>
      </c>
      <c r="I15" s="177">
        <v>221201.83000000002</v>
      </c>
      <c r="J15" s="660">
        <f t="shared" si="2"/>
        <v>221201.83000000002</v>
      </c>
      <c r="K15" s="159" t="s">
        <v>12</v>
      </c>
      <c r="L15" s="661">
        <f t="shared" si="3"/>
        <v>0.44240366000000003</v>
      </c>
      <c r="M15" s="314">
        <f t="shared" si="4"/>
        <v>0.44240366000000003</v>
      </c>
    </row>
    <row r="16" spans="1:13">
      <c r="A16" s="176" t="s">
        <v>23</v>
      </c>
      <c r="B16" s="159" t="s">
        <v>12</v>
      </c>
      <c r="C16" s="177">
        <v>25634</v>
      </c>
      <c r="D16" s="660">
        <f t="shared" si="0"/>
        <v>25634</v>
      </c>
      <c r="E16" s="159" t="s">
        <v>12</v>
      </c>
      <c r="F16" s="177">
        <v>0</v>
      </c>
      <c r="G16" s="660">
        <f t="shared" si="1"/>
        <v>0</v>
      </c>
      <c r="H16" s="159" t="s">
        <v>12</v>
      </c>
      <c r="I16" s="177">
        <v>0</v>
      </c>
      <c r="J16" s="660">
        <f t="shared" si="2"/>
        <v>0</v>
      </c>
      <c r="K16" s="159" t="s">
        <v>12</v>
      </c>
      <c r="L16" s="661">
        <f t="shared" si="3"/>
        <v>0</v>
      </c>
      <c r="M16" s="314">
        <f t="shared" si="4"/>
        <v>0</v>
      </c>
    </row>
    <row r="17" spans="1:13">
      <c r="A17" s="176" t="s">
        <v>24</v>
      </c>
      <c r="B17" s="159" t="s">
        <v>12</v>
      </c>
      <c r="C17" s="177">
        <v>1200372.0370316051</v>
      </c>
      <c r="D17" s="660">
        <f t="shared" si="0"/>
        <v>1200372.0370316051</v>
      </c>
      <c r="E17" s="159" t="s">
        <v>12</v>
      </c>
      <c r="F17" s="177">
        <v>0</v>
      </c>
      <c r="G17" s="660">
        <f t="shared" si="1"/>
        <v>0</v>
      </c>
      <c r="H17" s="159" t="s">
        <v>12</v>
      </c>
      <c r="I17" s="177">
        <v>0</v>
      </c>
      <c r="J17" s="660">
        <f t="shared" si="2"/>
        <v>0</v>
      </c>
      <c r="K17" s="159" t="s">
        <v>12</v>
      </c>
      <c r="L17" s="661">
        <f t="shared" si="3"/>
        <v>0</v>
      </c>
      <c r="M17" s="314">
        <f t="shared" si="4"/>
        <v>0</v>
      </c>
    </row>
    <row r="18" spans="1:13" ht="13.15" customHeight="1">
      <c r="A18" s="176" t="s">
        <v>417</v>
      </c>
      <c r="B18" s="159" t="s">
        <v>12</v>
      </c>
      <c r="C18" s="177">
        <v>750000</v>
      </c>
      <c r="D18" s="660">
        <f t="shared" si="0"/>
        <v>750000</v>
      </c>
      <c r="E18" s="159" t="s">
        <v>12</v>
      </c>
      <c r="F18" s="177">
        <v>0</v>
      </c>
      <c r="G18" s="660">
        <f t="shared" si="1"/>
        <v>0</v>
      </c>
      <c r="H18" s="159" t="s">
        <v>12</v>
      </c>
      <c r="I18" s="177">
        <v>0</v>
      </c>
      <c r="J18" s="660">
        <f t="shared" si="2"/>
        <v>0</v>
      </c>
      <c r="K18" s="159" t="s">
        <v>12</v>
      </c>
      <c r="L18" s="661">
        <f t="shared" si="3"/>
        <v>0</v>
      </c>
      <c r="M18" s="314">
        <f t="shared" si="4"/>
        <v>0</v>
      </c>
    </row>
    <row r="19" spans="1:13" ht="14.65" customHeight="1">
      <c r="A19" s="311" t="s">
        <v>419</v>
      </c>
      <c r="B19" s="159" t="s">
        <v>12</v>
      </c>
      <c r="C19" s="177">
        <v>4500000</v>
      </c>
      <c r="D19" s="660">
        <f t="shared" si="0"/>
        <v>4500000</v>
      </c>
      <c r="E19" s="159" t="s">
        <v>12</v>
      </c>
      <c r="F19" s="316">
        <v>117321.26999999999</v>
      </c>
      <c r="G19" s="316">
        <f t="shared" si="1"/>
        <v>117321.26999999999</v>
      </c>
      <c r="H19" s="159" t="s">
        <v>12</v>
      </c>
      <c r="I19" s="177">
        <v>1247087.9700000002</v>
      </c>
      <c r="J19" s="177">
        <f t="shared" ref="J19:J22" si="5">SUM(H19:I19)</f>
        <v>1247087.9700000002</v>
      </c>
      <c r="K19" s="159" t="s">
        <v>12</v>
      </c>
      <c r="L19" s="661">
        <f t="shared" si="3"/>
        <v>0.27713066000000003</v>
      </c>
      <c r="M19" s="314">
        <f t="shared" si="4"/>
        <v>0.27713066000000003</v>
      </c>
    </row>
    <row r="20" spans="1:13">
      <c r="A20" s="311" t="s">
        <v>38</v>
      </c>
      <c r="B20" s="159" t="s">
        <v>12</v>
      </c>
      <c r="C20" s="177">
        <v>0</v>
      </c>
      <c r="D20" s="660">
        <f t="shared" si="0"/>
        <v>0</v>
      </c>
      <c r="E20" s="159" t="s">
        <v>12</v>
      </c>
      <c r="F20" s="177">
        <v>0</v>
      </c>
      <c r="G20" s="660">
        <f t="shared" si="1"/>
        <v>0</v>
      </c>
      <c r="H20" s="159" t="s">
        <v>12</v>
      </c>
      <c r="I20" s="177">
        <v>0</v>
      </c>
      <c r="J20" s="660">
        <f t="shared" si="5"/>
        <v>0</v>
      </c>
      <c r="K20" s="159" t="s">
        <v>12</v>
      </c>
      <c r="L20" s="661">
        <v>0</v>
      </c>
      <c r="M20" s="314">
        <f t="shared" si="4"/>
        <v>0</v>
      </c>
    </row>
    <row r="21" spans="1:13">
      <c r="A21" s="311" t="s">
        <v>26</v>
      </c>
      <c r="B21" s="159" t="s">
        <v>12</v>
      </c>
      <c r="C21" s="177">
        <v>65688</v>
      </c>
      <c r="D21" s="660">
        <f t="shared" si="0"/>
        <v>65688</v>
      </c>
      <c r="E21" s="159" t="s">
        <v>12</v>
      </c>
      <c r="F21" s="177">
        <v>45692.010000000009</v>
      </c>
      <c r="G21" s="660">
        <f t="shared" si="1"/>
        <v>45692.010000000009</v>
      </c>
      <c r="H21" s="159" t="s">
        <v>12</v>
      </c>
      <c r="I21" s="177">
        <v>45692.010000000009</v>
      </c>
      <c r="J21" s="660">
        <f t="shared" si="5"/>
        <v>45692.010000000009</v>
      </c>
      <c r="K21" s="159" t="s">
        <v>12</v>
      </c>
      <c r="L21" s="661">
        <f t="shared" si="3"/>
        <v>0.69559143222506403</v>
      </c>
      <c r="M21" s="314">
        <f t="shared" si="4"/>
        <v>0.69559143222506403</v>
      </c>
    </row>
    <row r="22" spans="1:13">
      <c r="A22" s="176" t="s">
        <v>27</v>
      </c>
      <c r="B22" s="159" t="s">
        <v>12</v>
      </c>
      <c r="C22" s="177">
        <v>300000</v>
      </c>
      <c r="D22" s="660">
        <f t="shared" si="0"/>
        <v>300000</v>
      </c>
      <c r="E22" s="159" t="s">
        <v>12</v>
      </c>
      <c r="F22" s="177">
        <v>0</v>
      </c>
      <c r="G22" s="660">
        <f t="shared" si="1"/>
        <v>0</v>
      </c>
      <c r="H22" s="159" t="s">
        <v>12</v>
      </c>
      <c r="I22" s="177">
        <v>0</v>
      </c>
      <c r="J22" s="660">
        <f t="shared" si="5"/>
        <v>0</v>
      </c>
      <c r="K22" s="159" t="s">
        <v>12</v>
      </c>
      <c r="L22" s="661">
        <f t="shared" si="3"/>
        <v>0</v>
      </c>
      <c r="M22" s="314">
        <f t="shared" si="4"/>
        <v>0</v>
      </c>
    </row>
    <row r="23" spans="1:13">
      <c r="A23" s="166"/>
      <c r="B23" s="166"/>
      <c r="C23" s="166"/>
      <c r="D23" s="166"/>
      <c r="E23" s="166"/>
      <c r="F23" s="166"/>
      <c r="G23" s="166"/>
      <c r="H23" s="166"/>
      <c r="I23" s="166"/>
      <c r="J23" s="166"/>
      <c r="K23" s="166"/>
      <c r="L23" s="166"/>
      <c r="M23" s="166"/>
    </row>
    <row r="24" spans="1:13" ht="14.25">
      <c r="A24" s="169" t="s">
        <v>430</v>
      </c>
      <c r="B24" s="419" t="s">
        <v>12</v>
      </c>
      <c r="C24" s="677">
        <f>SUM(C8:C22)</f>
        <v>76263218.5</v>
      </c>
      <c r="D24" s="677">
        <f>SUM(D8:D22)</f>
        <v>76263218.5</v>
      </c>
      <c r="E24" s="419" t="s">
        <v>12</v>
      </c>
      <c r="F24" s="677">
        <f>SUM(F8:F22)</f>
        <v>2196384.0800000047</v>
      </c>
      <c r="G24" s="677">
        <f>SUM(G8:G22)</f>
        <v>2196384.0800000047</v>
      </c>
      <c r="H24" s="419" t="s">
        <v>12</v>
      </c>
      <c r="I24" s="677">
        <f>SUM(I8:I22)</f>
        <v>3520752.610000005</v>
      </c>
      <c r="J24" s="677">
        <f>SUM(J8:J22)</f>
        <v>3520752.610000005</v>
      </c>
      <c r="K24" s="419" t="s">
        <v>12</v>
      </c>
      <c r="L24" s="678">
        <f t="shared" ref="L24:M24" si="6">I24/C24</f>
        <v>4.6165801539047362E-2</v>
      </c>
      <c r="M24" s="678">
        <f t="shared" si="6"/>
        <v>4.6165801539047362E-2</v>
      </c>
    </row>
    <row r="25" spans="1:13">
      <c r="A25" s="29"/>
      <c r="B25" s="29"/>
      <c r="C25" s="29"/>
      <c r="D25" s="29"/>
      <c r="E25" s="29"/>
      <c r="F25" s="29"/>
      <c r="G25" s="29"/>
      <c r="H25" s="29"/>
      <c r="I25" s="29"/>
      <c r="J25" s="29"/>
      <c r="K25" s="29"/>
      <c r="L25" s="29"/>
      <c r="M25" s="29"/>
    </row>
    <row r="26" spans="1:13">
      <c r="A26" s="29"/>
      <c r="B26" s="29"/>
      <c r="C26" s="29"/>
      <c r="D26" s="29"/>
      <c r="E26" s="29"/>
      <c r="F26" s="808"/>
      <c r="G26" s="29"/>
      <c r="H26" s="29"/>
      <c r="I26" s="29"/>
      <c r="J26" s="29"/>
      <c r="K26" s="29"/>
      <c r="L26" s="29"/>
      <c r="M26" s="29"/>
    </row>
    <row r="27" spans="1:13" ht="15.75" customHeight="1">
      <c r="A27" s="12" t="s">
        <v>39</v>
      </c>
      <c r="B27" s="312"/>
      <c r="C27" s="312"/>
      <c r="D27" s="565"/>
      <c r="E27" s="565"/>
      <c r="F27" s="565"/>
      <c r="G27" s="565"/>
      <c r="H27" s="565"/>
      <c r="I27" s="565"/>
      <c r="J27" s="325"/>
      <c r="K27" s="325"/>
      <c r="L27" s="325"/>
      <c r="M27" s="324"/>
    </row>
    <row r="28" spans="1:13" ht="14.25">
      <c r="A28" s="310" t="s">
        <v>421</v>
      </c>
      <c r="B28" s="662"/>
      <c r="C28" s="662"/>
      <c r="D28" s="662"/>
    </row>
    <row r="29" spans="1:13">
      <c r="A29" s="315" t="s">
        <v>40</v>
      </c>
    </row>
    <row r="30" spans="1:13">
      <c r="H30" s="127"/>
    </row>
  </sheetData>
  <mergeCells count="7">
    <mergeCell ref="A1:M1"/>
    <mergeCell ref="A2:M2"/>
    <mergeCell ref="A3:M3"/>
    <mergeCell ref="B5:D5"/>
    <mergeCell ref="E5:G5"/>
    <mergeCell ref="H5:J5"/>
    <mergeCell ref="K5:M5"/>
  </mergeCells>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K22" sqref="K22"/>
    </sheetView>
  </sheetViews>
  <sheetFormatPr defaultRowHeight="12.75"/>
  <cols>
    <col min="1" max="1" width="10.5703125" customWidth="1"/>
    <col min="2" max="3" width="11.5703125" customWidth="1"/>
    <col min="4" max="5" width="13.42578125" customWidth="1"/>
    <col min="6" max="6" width="15.42578125" customWidth="1"/>
    <col min="7" max="7" width="13.42578125" customWidth="1"/>
    <col min="8" max="8" width="12.42578125" customWidth="1"/>
    <col min="9" max="9" width="14.7109375" customWidth="1"/>
  </cols>
  <sheetData>
    <row r="1" spans="1:9" ht="15.75">
      <c r="A1" s="942" t="s">
        <v>361</v>
      </c>
      <c r="B1" s="942"/>
      <c r="C1" s="942"/>
      <c r="D1" s="942"/>
      <c r="E1" s="942"/>
      <c r="F1" s="942"/>
      <c r="G1" s="942"/>
      <c r="H1" s="942"/>
      <c r="I1" s="942"/>
    </row>
    <row r="2" spans="1:9" ht="15.75">
      <c r="A2" s="943" t="s">
        <v>1</v>
      </c>
      <c r="B2" s="944"/>
      <c r="C2" s="944"/>
      <c r="D2" s="944"/>
      <c r="E2" s="944"/>
      <c r="F2" s="944"/>
      <c r="G2" s="944"/>
      <c r="H2" s="944"/>
      <c r="I2" s="944"/>
    </row>
    <row r="3" spans="1:9" ht="15.75">
      <c r="A3" s="943" t="s">
        <v>571</v>
      </c>
      <c r="B3" s="944"/>
      <c r="C3" s="944"/>
      <c r="D3" s="944"/>
      <c r="E3" s="944"/>
      <c r="F3" s="944"/>
      <c r="G3" s="944"/>
      <c r="H3" s="944"/>
      <c r="I3" s="944"/>
    </row>
    <row r="4" spans="1:9" s="38" customFormat="1" ht="15.75">
      <c r="A4" s="294"/>
      <c r="B4" s="295"/>
      <c r="C4" s="295"/>
      <c r="D4" s="295"/>
      <c r="E4" s="295"/>
      <c r="F4" s="295"/>
      <c r="G4" s="295"/>
      <c r="H4" s="295"/>
      <c r="I4" s="295"/>
    </row>
    <row r="5" spans="1:9" ht="39.75">
      <c r="A5" s="21" t="s">
        <v>161</v>
      </c>
      <c r="B5" s="21" t="s">
        <v>362</v>
      </c>
      <c r="C5" s="21" t="s">
        <v>163</v>
      </c>
      <c r="D5" s="21" t="s">
        <v>164</v>
      </c>
      <c r="E5" s="21" t="s">
        <v>9</v>
      </c>
      <c r="F5" s="21" t="s">
        <v>134</v>
      </c>
      <c r="G5" s="21" t="s">
        <v>363</v>
      </c>
      <c r="H5" s="21" t="s">
        <v>364</v>
      </c>
      <c r="I5" s="21" t="s">
        <v>365</v>
      </c>
    </row>
    <row r="6" spans="1:9">
      <c r="A6" s="18" t="s">
        <v>170</v>
      </c>
      <c r="B6" s="404" t="s">
        <v>12</v>
      </c>
      <c r="C6" s="69">
        <v>1613195</v>
      </c>
      <c r="D6" s="404" t="s">
        <v>12</v>
      </c>
      <c r="E6" s="69">
        <v>1613195</v>
      </c>
      <c r="F6" s="69">
        <v>1680463</v>
      </c>
      <c r="G6" s="89">
        <f>E6/F6</f>
        <v>0.95997055573374723</v>
      </c>
      <c r="H6" s="89">
        <v>-1.4434918141262882E-3</v>
      </c>
      <c r="I6" s="77">
        <v>5605600</v>
      </c>
    </row>
    <row r="7" spans="1:9">
      <c r="A7" s="18" t="s">
        <v>171</v>
      </c>
      <c r="B7" s="404" t="s">
        <v>12</v>
      </c>
      <c r="C7" s="69">
        <v>1613054</v>
      </c>
      <c r="D7" s="404" t="s">
        <v>12</v>
      </c>
      <c r="E7" s="69">
        <v>1613054</v>
      </c>
      <c r="F7" s="69">
        <v>1680463</v>
      </c>
      <c r="G7" s="89">
        <f t="shared" ref="G7:G12" si="0">E7/F7</f>
        <v>0.95988665028626041</v>
      </c>
      <c r="H7" s="667">
        <f>+(E7-E6)/+E6</f>
        <v>-8.7404188582285467E-5</v>
      </c>
      <c r="I7" s="406">
        <v>5611775</v>
      </c>
    </row>
    <row r="8" spans="1:9">
      <c r="A8" s="18" t="s">
        <v>172</v>
      </c>
      <c r="B8" s="404" t="s">
        <v>12</v>
      </c>
      <c r="C8" s="69">
        <v>1614139</v>
      </c>
      <c r="D8" s="404" t="s">
        <v>12</v>
      </c>
      <c r="E8" s="69">
        <v>1614139</v>
      </c>
      <c r="F8" s="69">
        <v>1680463</v>
      </c>
      <c r="G8" s="89">
        <f t="shared" si="0"/>
        <v>0.96053230568004178</v>
      </c>
      <c r="H8" s="667">
        <f t="shared" ref="H8:H12" si="1">+(E8-E7)/+E7</f>
        <v>6.7263712188184654E-4</v>
      </c>
      <c r="I8" s="406">
        <v>5615286</v>
      </c>
    </row>
    <row r="9" spans="1:9">
      <c r="A9" s="18" t="s">
        <v>173</v>
      </c>
      <c r="B9" s="404" t="s">
        <v>12</v>
      </c>
      <c r="C9" s="69">
        <v>1620797</v>
      </c>
      <c r="D9" s="404" t="s">
        <v>12</v>
      </c>
      <c r="E9" s="69">
        <v>1620797</v>
      </c>
      <c r="F9" s="69">
        <v>1683842</v>
      </c>
      <c r="G9" s="89">
        <f t="shared" si="0"/>
        <v>0.96255883865588343</v>
      </c>
      <c r="H9" s="667">
        <f t="shared" si="1"/>
        <v>4.1247996609957384E-3</v>
      </c>
      <c r="I9" s="406">
        <v>5616624</v>
      </c>
    </row>
    <row r="10" spans="1:9">
      <c r="A10" s="18" t="s">
        <v>174</v>
      </c>
      <c r="B10" s="404" t="s">
        <v>12</v>
      </c>
      <c r="C10" s="69">
        <v>1621562</v>
      </c>
      <c r="D10" s="404" t="s">
        <v>12</v>
      </c>
      <c r="E10" s="69">
        <v>1621562</v>
      </c>
      <c r="F10" s="69">
        <v>1683842</v>
      </c>
      <c r="G10" s="89">
        <f t="shared" si="0"/>
        <v>0.96301315681637589</v>
      </c>
      <c r="H10" s="667">
        <f t="shared" si="1"/>
        <v>4.7199001478902047E-4</v>
      </c>
      <c r="I10" s="406">
        <v>5617442</v>
      </c>
    </row>
    <row r="11" spans="1:9">
      <c r="A11" s="18" t="s">
        <v>175</v>
      </c>
      <c r="B11" s="404" t="s">
        <v>12</v>
      </c>
      <c r="C11" s="69">
        <v>1617851</v>
      </c>
      <c r="D11" s="404" t="s">
        <v>12</v>
      </c>
      <c r="E11" s="69">
        <v>1617851</v>
      </c>
      <c r="F11" s="69">
        <v>1683842</v>
      </c>
      <c r="G11" s="89">
        <f t="shared" si="0"/>
        <v>0.96080926832802604</v>
      </c>
      <c r="H11" s="667">
        <f t="shared" si="1"/>
        <v>-2.2885341417719458E-3</v>
      </c>
      <c r="I11" s="406">
        <v>5617627</v>
      </c>
    </row>
    <row r="12" spans="1:9">
      <c r="A12" s="18" t="s">
        <v>176</v>
      </c>
      <c r="B12" s="404" t="s">
        <v>12</v>
      </c>
      <c r="C12" s="69">
        <v>1610242</v>
      </c>
      <c r="D12" s="404" t="s">
        <v>12</v>
      </c>
      <c r="E12" s="69">
        <v>1610242</v>
      </c>
      <c r="F12" s="69">
        <v>1683537</v>
      </c>
      <c r="G12" s="89">
        <f t="shared" si="0"/>
        <v>0.95646368330485165</v>
      </c>
      <c r="H12" s="667">
        <f t="shared" si="1"/>
        <v>-4.7031525152810734E-3</v>
      </c>
      <c r="I12" s="406">
        <v>5615699</v>
      </c>
    </row>
    <row r="13" spans="1:9">
      <c r="A13" s="18" t="s">
        <v>177</v>
      </c>
      <c r="B13" s="404" t="s">
        <v>12</v>
      </c>
      <c r="C13" s="91">
        <v>1605339</v>
      </c>
      <c r="D13" s="404" t="s">
        <v>12</v>
      </c>
      <c r="E13" s="88">
        <v>1605339</v>
      </c>
      <c r="F13" s="88">
        <v>1683537</v>
      </c>
      <c r="G13" s="89">
        <f t="shared" ref="G13:G14" si="2">E13/F13</f>
        <v>0.95355136239951954</v>
      </c>
      <c r="H13" s="667">
        <f t="shared" ref="H13:H16" si="3">+(E13-E12)/+E12</f>
        <v>-3.0448839367001978E-3</v>
      </c>
      <c r="I13" s="88">
        <v>5617528</v>
      </c>
    </row>
    <row r="14" spans="1:9">
      <c r="A14" s="18" t="s">
        <v>178</v>
      </c>
      <c r="B14" s="404" t="s">
        <v>12</v>
      </c>
      <c r="C14" s="91">
        <v>1601822</v>
      </c>
      <c r="D14" s="404" t="s">
        <v>12</v>
      </c>
      <c r="E14" s="88">
        <v>1601822</v>
      </c>
      <c r="F14" s="88">
        <v>1683537</v>
      </c>
      <c r="G14" s="89">
        <f t="shared" si="2"/>
        <v>0.95146230822369804</v>
      </c>
      <c r="H14" s="667">
        <f t="shared" si="3"/>
        <v>-2.19081452577929E-3</v>
      </c>
      <c r="I14" s="88">
        <v>5619786</v>
      </c>
    </row>
    <row r="15" spans="1:9">
      <c r="A15" s="18" t="s">
        <v>179</v>
      </c>
      <c r="B15" s="404" t="s">
        <v>12</v>
      </c>
      <c r="C15" s="91">
        <v>1600888</v>
      </c>
      <c r="D15" s="404" t="s">
        <v>12</v>
      </c>
      <c r="E15" s="88">
        <v>1600888</v>
      </c>
      <c r="F15" s="88">
        <v>1685525.9</v>
      </c>
      <c r="G15" s="89">
        <f>E15/F15</f>
        <v>0.94978546458408031</v>
      </c>
      <c r="H15" s="667">
        <f t="shared" si="3"/>
        <v>-5.8308601080519563E-4</v>
      </c>
      <c r="I15" s="88">
        <v>5622313</v>
      </c>
    </row>
    <row r="16" spans="1:9">
      <c r="A16" s="18" t="s">
        <v>180</v>
      </c>
      <c r="B16" s="404" t="s">
        <v>12</v>
      </c>
      <c r="C16" s="91">
        <v>1608041</v>
      </c>
      <c r="D16" s="404" t="s">
        <v>12</v>
      </c>
      <c r="E16" s="88">
        <v>1608041</v>
      </c>
      <c r="F16" s="88">
        <v>1685526</v>
      </c>
      <c r="G16" s="89">
        <f>E16/F16</f>
        <v>0.95402918732787267</v>
      </c>
      <c r="H16" s="667">
        <f t="shared" si="3"/>
        <v>4.4681451794254187E-3</v>
      </c>
      <c r="I16" s="88">
        <v>5626597</v>
      </c>
    </row>
    <row r="17" spans="1:9" ht="13.5" thickBot="1">
      <c r="A17" s="17" t="s">
        <v>181</v>
      </c>
      <c r="B17" s="404"/>
      <c r="C17" s="223"/>
      <c r="D17" s="404"/>
      <c r="E17" s="351"/>
      <c r="F17" s="392"/>
      <c r="G17" s="89"/>
      <c r="H17" s="405"/>
      <c r="I17" s="68"/>
    </row>
    <row r="18" spans="1:9" ht="13.5" thickBot="1">
      <c r="A18" s="224" t="s">
        <v>182</v>
      </c>
      <c r="B18" s="407" t="s">
        <v>12</v>
      </c>
      <c r="C18" s="225">
        <f>+C16</f>
        <v>1608041</v>
      </c>
      <c r="D18" s="407" t="s">
        <v>12</v>
      </c>
      <c r="E18" s="225">
        <f>+E16</f>
        <v>1608041</v>
      </c>
      <c r="F18" s="225">
        <f>F15</f>
        <v>1685525.9</v>
      </c>
      <c r="G18" s="226">
        <f>+E18/F18</f>
        <v>0.95402924392915001</v>
      </c>
      <c r="H18" s="226">
        <f>SUM(H6:H17)</f>
        <v>-4.6037951559542521E-3</v>
      </c>
      <c r="I18" s="227">
        <f>+I16</f>
        <v>5626597</v>
      </c>
    </row>
    <row r="20" spans="1:9" s="38" customFormat="1" ht="14.25">
      <c r="A20" s="12" t="s">
        <v>366</v>
      </c>
    </row>
    <row r="21" spans="1:9" s="38" customFormat="1" ht="14.25">
      <c r="A21" s="12" t="s">
        <v>367</v>
      </c>
    </row>
    <row r="22" spans="1:9" ht="30.75" customHeight="1">
      <c r="A22" s="1043" t="s">
        <v>40</v>
      </c>
      <c r="B22" s="1043"/>
      <c r="C22" s="1043"/>
      <c r="D22" s="1043"/>
      <c r="E22" s="1043"/>
      <c r="F22" s="1043"/>
      <c r="G22" s="1043"/>
      <c r="H22" s="1043"/>
      <c r="I22" s="1043"/>
    </row>
  </sheetData>
  <mergeCells count="4">
    <mergeCell ref="A1:I1"/>
    <mergeCell ref="A3:I3"/>
    <mergeCell ref="A2:I2"/>
    <mergeCell ref="A22:I22"/>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D20" sqref="D20:D21"/>
    </sheetView>
  </sheetViews>
  <sheetFormatPr defaultRowHeight="12.75"/>
  <cols>
    <col min="1" max="1" width="17.5703125" customWidth="1"/>
    <col min="2" max="2" width="25.5703125" customWidth="1"/>
    <col min="3" max="3" width="23.42578125" bestFit="1" customWidth="1"/>
    <col min="4" max="4" width="27" bestFit="1" customWidth="1"/>
    <col min="5" max="5" width="32.42578125" bestFit="1" customWidth="1"/>
    <col min="6" max="12" width="9.5703125" customWidth="1"/>
    <col min="13" max="13" width="13.5703125" customWidth="1"/>
  </cols>
  <sheetData>
    <row r="1" spans="1:14" s="38" customFormat="1" ht="15.75">
      <c r="A1" s="942" t="s">
        <v>368</v>
      </c>
      <c r="B1" s="942"/>
      <c r="C1" s="942"/>
      <c r="D1" s="942"/>
      <c r="E1" s="942"/>
    </row>
    <row r="2" spans="1:14" s="38" customFormat="1" ht="15.75">
      <c r="A2" s="942" t="s">
        <v>1</v>
      </c>
      <c r="B2" s="942"/>
      <c r="C2" s="942"/>
      <c r="D2" s="942"/>
      <c r="E2" s="942"/>
    </row>
    <row r="3" spans="1:14" ht="15.75">
      <c r="A3" s="1057" t="s">
        <v>571</v>
      </c>
      <c r="B3" s="1057"/>
      <c r="C3" s="1057"/>
      <c r="D3" s="1057"/>
      <c r="E3" s="1057"/>
      <c r="F3" s="38"/>
      <c r="G3" s="38"/>
      <c r="H3" s="38"/>
      <c r="I3" s="38"/>
      <c r="J3" s="38"/>
      <c r="K3" s="38"/>
      <c r="L3" s="38"/>
      <c r="M3" s="38"/>
      <c r="N3" s="38"/>
    </row>
    <row r="4" spans="1:14" s="38" customFormat="1" ht="15.75">
      <c r="A4" s="296"/>
      <c r="B4" s="296"/>
      <c r="C4" s="296"/>
      <c r="D4" s="296"/>
      <c r="E4" s="296"/>
    </row>
    <row r="5" spans="1:14" ht="42.75" customHeight="1">
      <c r="A5" s="104">
        <v>2019</v>
      </c>
      <c r="B5" s="833" t="s">
        <v>369</v>
      </c>
      <c r="C5" s="834" t="s">
        <v>3</v>
      </c>
      <c r="D5" s="835" t="s">
        <v>414</v>
      </c>
      <c r="E5" s="835" t="s">
        <v>415</v>
      </c>
      <c r="F5" s="38"/>
      <c r="G5" s="38"/>
      <c r="H5" s="38"/>
      <c r="I5" s="38"/>
      <c r="J5" s="38"/>
      <c r="K5" s="38"/>
      <c r="L5" s="38"/>
      <c r="M5" s="38"/>
      <c r="N5" s="38"/>
    </row>
    <row r="6" spans="1:14">
      <c r="A6" s="103"/>
      <c r="B6" s="570" t="s">
        <v>9</v>
      </c>
      <c r="C6" s="570" t="s">
        <v>9</v>
      </c>
      <c r="D6" s="570" t="s">
        <v>9</v>
      </c>
      <c r="E6" s="570" t="s">
        <v>370</v>
      </c>
      <c r="F6" s="38"/>
      <c r="G6" s="38"/>
      <c r="H6" s="38"/>
      <c r="I6" s="38"/>
      <c r="J6" s="38"/>
      <c r="K6" s="38"/>
      <c r="L6" s="38"/>
      <c r="M6" s="38"/>
      <c r="N6" s="38"/>
    </row>
    <row r="7" spans="1:14">
      <c r="A7" s="3" t="s">
        <v>88</v>
      </c>
      <c r="B7" s="1"/>
      <c r="C7" s="1"/>
      <c r="D7" s="1"/>
      <c r="E7" s="1"/>
      <c r="F7" s="38"/>
      <c r="G7" s="38"/>
      <c r="H7" s="38"/>
      <c r="I7" s="38"/>
      <c r="J7" s="38"/>
      <c r="K7" s="38"/>
      <c r="L7" s="38"/>
      <c r="M7" s="38"/>
      <c r="N7" s="38"/>
    </row>
    <row r="8" spans="1:14" s="38" customFormat="1">
      <c r="A8" s="2" t="s">
        <v>371</v>
      </c>
      <c r="B8" s="30">
        <v>437502</v>
      </c>
      <c r="C8" s="412">
        <v>0</v>
      </c>
      <c r="D8" s="113">
        <v>310521</v>
      </c>
      <c r="E8" s="352">
        <f>D8/B8</f>
        <v>0.70975904110152643</v>
      </c>
    </row>
    <row r="9" spans="1:14" s="38" customFormat="1" ht="13.5" thickBot="1">
      <c r="A9" s="390" t="s">
        <v>372</v>
      </c>
      <c r="B9" s="413">
        <v>0</v>
      </c>
      <c r="C9" s="413">
        <v>0</v>
      </c>
      <c r="D9" s="391">
        <v>0</v>
      </c>
      <c r="E9" s="409">
        <v>0</v>
      </c>
    </row>
    <row r="10" spans="1:14" s="12" customFormat="1" ht="13.5" thickBot="1">
      <c r="A10" s="194" t="s">
        <v>192</v>
      </c>
      <c r="B10" s="416">
        <f>SUM(B8:B9)</f>
        <v>437502</v>
      </c>
      <c r="C10" s="417">
        <f>SUM(C8:C9)</f>
        <v>0</v>
      </c>
      <c r="D10" s="416">
        <f>SUM(D8:D9)</f>
        <v>310521</v>
      </c>
      <c r="E10" s="418">
        <f>SUM(E8:E9)</f>
        <v>0.70975904110152643</v>
      </c>
    </row>
    <row r="11" spans="1:14">
      <c r="A11" s="4"/>
      <c r="B11" s="38"/>
      <c r="C11" s="38"/>
      <c r="D11" s="38"/>
      <c r="E11" s="38"/>
      <c r="F11" s="38"/>
      <c r="G11" s="38"/>
      <c r="H11" s="38"/>
      <c r="I11" s="38"/>
      <c r="J11" s="38"/>
      <c r="K11" s="38"/>
      <c r="L11" s="38"/>
      <c r="M11" s="38"/>
      <c r="N11" s="38"/>
    </row>
    <row r="12" spans="1:14" ht="14.25">
      <c r="A12" s="12" t="s">
        <v>373</v>
      </c>
      <c r="B12" s="9"/>
      <c r="C12" s="9"/>
      <c r="D12" s="9"/>
      <c r="E12" s="9"/>
      <c r="F12" s="9"/>
      <c r="G12" s="9"/>
      <c r="H12" s="9"/>
      <c r="I12" s="9"/>
      <c r="J12" s="9"/>
      <c r="K12" s="9"/>
      <c r="L12" s="9"/>
      <c r="M12" s="9"/>
      <c r="N12" s="9"/>
    </row>
    <row r="13" spans="1:14">
      <c r="A13" s="16" t="s">
        <v>107</v>
      </c>
      <c r="B13" s="9"/>
      <c r="C13" s="9"/>
      <c r="D13" s="9"/>
      <c r="E13" s="9"/>
      <c r="F13" s="9"/>
      <c r="G13" s="9"/>
      <c r="H13" s="9"/>
      <c r="I13" s="9"/>
      <c r="J13" s="9"/>
      <c r="K13" s="9"/>
      <c r="L13" s="9"/>
      <c r="M13" s="9"/>
      <c r="N13" s="9"/>
    </row>
    <row r="14" spans="1:14">
      <c r="A14" s="9"/>
      <c r="B14" s="38"/>
      <c r="C14" s="38"/>
      <c r="D14" s="38"/>
      <c r="E14" s="38"/>
      <c r="F14" s="38"/>
      <c r="G14" s="38"/>
      <c r="H14" s="38"/>
      <c r="I14" s="38"/>
      <c r="J14" s="38"/>
      <c r="K14" s="38"/>
      <c r="L14" s="38"/>
      <c r="M14" s="38"/>
      <c r="N14" s="38"/>
    </row>
  </sheetData>
  <mergeCells count="3">
    <mergeCell ref="A1:E1"/>
    <mergeCell ref="A2:E2"/>
    <mergeCell ref="A3:E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41"/>
  <sheetViews>
    <sheetView zoomScale="90" zoomScaleNormal="90" workbookViewId="0">
      <selection activeCell="A39" sqref="A39"/>
    </sheetView>
  </sheetViews>
  <sheetFormatPr defaultColWidth="9.28515625" defaultRowHeight="12.75"/>
  <cols>
    <col min="1" max="1" width="98.28515625" style="38" customWidth="1"/>
    <col min="2" max="2" width="23.5703125" style="38" customWidth="1"/>
    <col min="3" max="16384" width="9.28515625" style="38"/>
  </cols>
  <sheetData>
    <row r="1" spans="1:2" ht="18" customHeight="1">
      <c r="A1" s="1061" t="s">
        <v>374</v>
      </c>
      <c r="B1" s="1061"/>
    </row>
    <row r="2" spans="1:2" ht="37.5" customHeight="1">
      <c r="A2" s="1061" t="s">
        <v>561</v>
      </c>
      <c r="B2" s="1061"/>
    </row>
    <row r="3" spans="1:2" ht="18" customHeight="1">
      <c r="A3" s="1061" t="s">
        <v>1</v>
      </c>
      <c r="B3" s="1061"/>
    </row>
    <row r="4" spans="1:2" ht="18" customHeight="1">
      <c r="A4" s="1061" t="s">
        <v>584</v>
      </c>
      <c r="B4" s="1061"/>
    </row>
    <row r="5" spans="1:2" ht="18" customHeight="1">
      <c r="A5" s="795" t="s">
        <v>562</v>
      </c>
      <c r="B5" s="727">
        <v>505</v>
      </c>
    </row>
    <row r="6" spans="1:2" ht="19.5" thickBot="1">
      <c r="A6" s="535"/>
      <c r="B6" s="535"/>
    </row>
    <row r="7" spans="1:2" ht="18.75" thickBot="1">
      <c r="A7" s="1059" t="s">
        <v>375</v>
      </c>
      <c r="B7" s="1060"/>
    </row>
    <row r="8" spans="1:2" ht="16.5" thickBot="1">
      <c r="A8" s="551" t="s">
        <v>585</v>
      </c>
      <c r="B8" s="552">
        <v>1</v>
      </c>
    </row>
    <row r="9" spans="1:2" ht="16.5" thickBot="1">
      <c r="A9" s="551" t="s">
        <v>378</v>
      </c>
      <c r="B9" s="552">
        <v>1</v>
      </c>
    </row>
    <row r="10" spans="1:2" ht="16.5" thickBot="1">
      <c r="A10" s="553" t="s">
        <v>379</v>
      </c>
      <c r="B10" s="554">
        <f>SUM(B8:B9)</f>
        <v>2</v>
      </c>
    </row>
    <row r="11" spans="1:2" ht="30.75" customHeight="1">
      <c r="A11" s="1062" t="s">
        <v>413</v>
      </c>
      <c r="B11" s="1062"/>
    </row>
    <row r="12" spans="1:2" ht="15" thickBot="1">
      <c r="A12" s="534"/>
      <c r="B12" s="534"/>
    </row>
    <row r="13" spans="1:2" ht="18.75" thickBot="1">
      <c r="A13" s="1059" t="s">
        <v>380</v>
      </c>
      <c r="B13" s="1060"/>
    </row>
    <row r="14" spans="1:2" ht="16.5" thickBot="1">
      <c r="A14" s="551" t="s">
        <v>586</v>
      </c>
      <c r="B14" s="552">
        <v>1</v>
      </c>
    </row>
    <row r="15" spans="1:2" ht="16.5" thickBot="1">
      <c r="A15" s="551" t="s">
        <v>381</v>
      </c>
      <c r="B15" s="552">
        <v>1</v>
      </c>
    </row>
    <row r="16" spans="1:2" ht="16.5" thickBot="1">
      <c r="A16" s="553" t="s">
        <v>379</v>
      </c>
      <c r="B16" s="554">
        <f>SUM(B14:B15)</f>
        <v>2</v>
      </c>
    </row>
    <row r="17" spans="1:2" ht="14.25">
      <c r="A17" s="534"/>
      <c r="B17" s="534"/>
    </row>
    <row r="18" spans="1:2" ht="15" thickBot="1">
      <c r="A18" s="534"/>
      <c r="B18" s="534"/>
    </row>
    <row r="19" spans="1:2" ht="18.75" thickBot="1">
      <c r="A19" s="1059" t="s">
        <v>410</v>
      </c>
      <c r="B19" s="1060"/>
    </row>
    <row r="20" spans="1:2" ht="16.5" thickBot="1">
      <c r="A20" s="551" t="s">
        <v>376</v>
      </c>
      <c r="B20" s="552">
        <v>1</v>
      </c>
    </row>
    <row r="21" spans="1:2" ht="16.5" thickBot="1">
      <c r="A21" s="551" t="s">
        <v>382</v>
      </c>
      <c r="B21" s="552">
        <v>1</v>
      </c>
    </row>
    <row r="22" spans="1:2" ht="16.5" thickBot="1">
      <c r="A22" s="551" t="s">
        <v>559</v>
      </c>
      <c r="B22" s="552">
        <v>2</v>
      </c>
    </row>
    <row r="23" spans="1:2" ht="16.5" thickBot="1">
      <c r="A23" s="551" t="s">
        <v>383</v>
      </c>
      <c r="B23" s="552">
        <v>1</v>
      </c>
    </row>
    <row r="24" spans="1:2" ht="16.5" thickBot="1">
      <c r="A24" s="551" t="s">
        <v>384</v>
      </c>
      <c r="B24" s="552">
        <v>20</v>
      </c>
    </row>
    <row r="25" spans="1:2" ht="16.5" thickBot="1">
      <c r="A25" s="551" t="s">
        <v>560</v>
      </c>
      <c r="B25" s="552">
        <v>1</v>
      </c>
    </row>
    <row r="26" spans="1:2" ht="16.5" thickBot="1">
      <c r="A26" s="551" t="s">
        <v>377</v>
      </c>
      <c r="B26" s="552">
        <v>1</v>
      </c>
    </row>
    <row r="27" spans="1:2" ht="16.5" thickBot="1">
      <c r="A27" s="553" t="s">
        <v>379</v>
      </c>
      <c r="B27" s="554">
        <f>SUM(B20:B26)</f>
        <v>27</v>
      </c>
    </row>
    <row r="28" spans="1:2" ht="14.25">
      <c r="A28" s="534"/>
      <c r="B28" s="534"/>
    </row>
    <row r="29" spans="1:2" ht="15" thickBot="1">
      <c r="A29" s="534"/>
      <c r="B29" s="534"/>
    </row>
    <row r="30" spans="1:2" ht="18.75" thickBot="1">
      <c r="A30" s="1059" t="s">
        <v>411</v>
      </c>
      <c r="B30" s="1060"/>
    </row>
    <row r="31" spans="1:2" ht="16.5" thickBot="1">
      <c r="A31" s="551" t="s">
        <v>385</v>
      </c>
      <c r="B31" s="552">
        <v>18</v>
      </c>
    </row>
    <row r="32" spans="1:2" ht="16.5" thickBot="1">
      <c r="A32" s="551" t="s">
        <v>399</v>
      </c>
      <c r="B32" s="552">
        <v>1</v>
      </c>
    </row>
    <row r="33" spans="1:2" ht="16.5" thickBot="1">
      <c r="A33" s="551" t="s">
        <v>587</v>
      </c>
      <c r="B33" s="552">
        <v>1</v>
      </c>
    </row>
    <row r="34" spans="1:2" ht="16.5" thickBot="1">
      <c r="A34" s="551" t="s">
        <v>387</v>
      </c>
      <c r="B34" s="552">
        <v>1</v>
      </c>
    </row>
    <row r="35" spans="1:2" ht="16.5" thickBot="1">
      <c r="A35" s="551" t="s">
        <v>381</v>
      </c>
      <c r="B35" s="552">
        <v>4</v>
      </c>
    </row>
    <row r="36" spans="1:2" ht="16.5" thickBot="1">
      <c r="A36" s="551" t="s">
        <v>388</v>
      </c>
      <c r="B36" s="552">
        <v>2</v>
      </c>
    </row>
    <row r="37" spans="1:2" ht="16.5" thickBot="1">
      <c r="A37" s="553" t="s">
        <v>379</v>
      </c>
      <c r="B37" s="554">
        <f>SUM(B31:B36)</f>
        <v>27</v>
      </c>
    </row>
    <row r="38" spans="1:2" ht="14.25">
      <c r="A38" s="534"/>
      <c r="B38" s="534"/>
    </row>
    <row r="39" spans="1:2" ht="14.25">
      <c r="A39" s="16" t="s">
        <v>563</v>
      </c>
      <c r="B39" s="534"/>
    </row>
    <row r="40" spans="1:2" ht="14.25">
      <c r="A40" s="534"/>
      <c r="B40" s="534"/>
    </row>
    <row r="41" spans="1:2">
      <c r="A41" s="1058" t="s">
        <v>412</v>
      </c>
      <c r="B41" s="1058"/>
    </row>
  </sheetData>
  <mergeCells count="10">
    <mergeCell ref="A41:B41"/>
    <mergeCell ref="A19:B19"/>
    <mergeCell ref="A30:B30"/>
    <mergeCell ref="A1:B1"/>
    <mergeCell ref="A3:B3"/>
    <mergeCell ref="A4:B4"/>
    <mergeCell ref="A7:B7"/>
    <mergeCell ref="A13:B13"/>
    <mergeCell ref="A2:B2"/>
    <mergeCell ref="A11:B11"/>
  </mergeCells>
  <printOptions horizontalCentered="1" verticalCentered="1"/>
  <pageMargins left="0.25" right="0.25" top="0.5" bottom="0.5" header="0.5" footer="0.5"/>
  <pageSetup scale="78" orientation="landscape" r:id="rId1"/>
  <customProperties>
    <customPr name="_pios_id" r:id="rId2"/>
  </customPropertie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49"/>
  <sheetViews>
    <sheetView zoomScaleNormal="100" workbookViewId="0">
      <selection activeCell="E56" sqref="E56"/>
    </sheetView>
  </sheetViews>
  <sheetFormatPr defaultRowHeight="15"/>
  <cols>
    <col min="1" max="1" width="9.42578125" style="364" customWidth="1"/>
    <col min="2" max="2" width="13.5703125" style="364" customWidth="1"/>
    <col min="3" max="3" width="31.5703125" style="364" customWidth="1"/>
    <col min="4" max="4" width="9.42578125" style="367" customWidth="1"/>
    <col min="5" max="5" width="12.140625" style="367" customWidth="1"/>
    <col min="6" max="6" width="12.42578125" style="367" customWidth="1"/>
    <col min="7" max="7" width="27.7109375" style="364" customWidth="1"/>
    <col min="8" max="256" width="9.28515625" style="364"/>
    <col min="257" max="257" width="11.28515625" style="364" customWidth="1"/>
    <col min="258" max="258" width="13.5703125" style="364" customWidth="1"/>
    <col min="259" max="259" width="30.5703125" style="364" customWidth="1"/>
    <col min="260" max="260" width="14.28515625" style="364" customWidth="1"/>
    <col min="261" max="261" width="10.28515625" style="364" customWidth="1"/>
    <col min="262" max="262" width="11.5703125" style="364" customWidth="1"/>
    <col min="263" max="263" width="20" style="364" customWidth="1"/>
    <col min="264" max="512" width="9.28515625" style="364"/>
    <col min="513" max="513" width="11.28515625" style="364" customWidth="1"/>
    <col min="514" max="514" width="13.5703125" style="364" customWidth="1"/>
    <col min="515" max="515" width="30.5703125" style="364" customWidth="1"/>
    <col min="516" max="516" width="14.28515625" style="364" customWidth="1"/>
    <col min="517" max="517" width="10.28515625" style="364" customWidth="1"/>
    <col min="518" max="518" width="11.5703125" style="364" customWidth="1"/>
    <col min="519" max="519" width="20" style="364" customWidth="1"/>
    <col min="520" max="768" width="9.28515625" style="364"/>
    <col min="769" max="769" width="11.28515625" style="364" customWidth="1"/>
    <col min="770" max="770" width="13.5703125" style="364" customWidth="1"/>
    <col min="771" max="771" width="30.5703125" style="364" customWidth="1"/>
    <col min="772" max="772" width="14.28515625" style="364" customWidth="1"/>
    <col min="773" max="773" width="10.28515625" style="364" customWidth="1"/>
    <col min="774" max="774" width="11.5703125" style="364" customWidth="1"/>
    <col min="775" max="775" width="20" style="364" customWidth="1"/>
    <col min="776" max="1024" width="9.28515625" style="364"/>
    <col min="1025" max="1025" width="11.28515625" style="364" customWidth="1"/>
    <col min="1026" max="1026" width="13.5703125" style="364" customWidth="1"/>
    <col min="1027" max="1027" width="30.5703125" style="364" customWidth="1"/>
    <col min="1028" max="1028" width="14.28515625" style="364" customWidth="1"/>
    <col min="1029" max="1029" width="10.28515625" style="364" customWidth="1"/>
    <col min="1030" max="1030" width="11.5703125" style="364" customWidth="1"/>
    <col min="1031" max="1031" width="20" style="364" customWidth="1"/>
    <col min="1032" max="1280" width="9.28515625" style="364"/>
    <col min="1281" max="1281" width="11.28515625" style="364" customWidth="1"/>
    <col min="1282" max="1282" width="13.5703125" style="364" customWidth="1"/>
    <col min="1283" max="1283" width="30.5703125" style="364" customWidth="1"/>
    <col min="1284" max="1284" width="14.28515625" style="364" customWidth="1"/>
    <col min="1285" max="1285" width="10.28515625" style="364" customWidth="1"/>
    <col min="1286" max="1286" width="11.5703125" style="364" customWidth="1"/>
    <col min="1287" max="1287" width="20" style="364" customWidth="1"/>
    <col min="1288" max="1536" width="9.28515625" style="364"/>
    <col min="1537" max="1537" width="11.28515625" style="364" customWidth="1"/>
    <col min="1538" max="1538" width="13.5703125" style="364" customWidth="1"/>
    <col min="1539" max="1539" width="30.5703125" style="364" customWidth="1"/>
    <col min="1540" max="1540" width="14.28515625" style="364" customWidth="1"/>
    <col min="1541" max="1541" width="10.28515625" style="364" customWidth="1"/>
    <col min="1542" max="1542" width="11.5703125" style="364" customWidth="1"/>
    <col min="1543" max="1543" width="20" style="364" customWidth="1"/>
    <col min="1544" max="1792" width="9.28515625" style="364"/>
    <col min="1793" max="1793" width="11.28515625" style="364" customWidth="1"/>
    <col min="1794" max="1794" width="13.5703125" style="364" customWidth="1"/>
    <col min="1795" max="1795" width="30.5703125" style="364" customWidth="1"/>
    <col min="1796" max="1796" width="14.28515625" style="364" customWidth="1"/>
    <col min="1797" max="1797" width="10.28515625" style="364" customWidth="1"/>
    <col min="1798" max="1798" width="11.5703125" style="364" customWidth="1"/>
    <col min="1799" max="1799" width="20" style="364" customWidth="1"/>
    <col min="1800" max="2048" width="9.28515625" style="364"/>
    <col min="2049" max="2049" width="11.28515625" style="364" customWidth="1"/>
    <col min="2050" max="2050" width="13.5703125" style="364" customWidth="1"/>
    <col min="2051" max="2051" width="30.5703125" style="364" customWidth="1"/>
    <col min="2052" max="2052" width="14.28515625" style="364" customWidth="1"/>
    <col min="2053" max="2053" width="10.28515625" style="364" customWidth="1"/>
    <col min="2054" max="2054" width="11.5703125" style="364" customWidth="1"/>
    <col min="2055" max="2055" width="20" style="364" customWidth="1"/>
    <col min="2056" max="2304" width="9.28515625" style="364"/>
    <col min="2305" max="2305" width="11.28515625" style="364" customWidth="1"/>
    <col min="2306" max="2306" width="13.5703125" style="364" customWidth="1"/>
    <col min="2307" max="2307" width="30.5703125" style="364" customWidth="1"/>
    <col min="2308" max="2308" width="14.28515625" style="364" customWidth="1"/>
    <col min="2309" max="2309" width="10.28515625" style="364" customWidth="1"/>
    <col min="2310" max="2310" width="11.5703125" style="364" customWidth="1"/>
    <col min="2311" max="2311" width="20" style="364" customWidth="1"/>
    <col min="2312" max="2560" width="9.28515625" style="364"/>
    <col min="2561" max="2561" width="11.28515625" style="364" customWidth="1"/>
    <col min="2562" max="2562" width="13.5703125" style="364" customWidth="1"/>
    <col min="2563" max="2563" width="30.5703125" style="364" customWidth="1"/>
    <col min="2564" max="2564" width="14.28515625" style="364" customWidth="1"/>
    <col min="2565" max="2565" width="10.28515625" style="364" customWidth="1"/>
    <col min="2566" max="2566" width="11.5703125" style="364" customWidth="1"/>
    <col min="2567" max="2567" width="20" style="364" customWidth="1"/>
    <col min="2568" max="2816" width="9.28515625" style="364"/>
    <col min="2817" max="2817" width="11.28515625" style="364" customWidth="1"/>
    <col min="2818" max="2818" width="13.5703125" style="364" customWidth="1"/>
    <col min="2819" max="2819" width="30.5703125" style="364" customWidth="1"/>
    <col min="2820" max="2820" width="14.28515625" style="364" customWidth="1"/>
    <col min="2821" max="2821" width="10.28515625" style="364" customWidth="1"/>
    <col min="2822" max="2822" width="11.5703125" style="364" customWidth="1"/>
    <col min="2823" max="2823" width="20" style="364" customWidth="1"/>
    <col min="2824" max="3072" width="9.28515625" style="364"/>
    <col min="3073" max="3073" width="11.28515625" style="364" customWidth="1"/>
    <col min="3074" max="3074" width="13.5703125" style="364" customWidth="1"/>
    <col min="3075" max="3075" width="30.5703125" style="364" customWidth="1"/>
    <col min="3076" max="3076" width="14.28515625" style="364" customWidth="1"/>
    <col min="3077" max="3077" width="10.28515625" style="364" customWidth="1"/>
    <col min="3078" max="3078" width="11.5703125" style="364" customWidth="1"/>
    <col min="3079" max="3079" width="20" style="364" customWidth="1"/>
    <col min="3080" max="3328" width="9.28515625" style="364"/>
    <col min="3329" max="3329" width="11.28515625" style="364" customWidth="1"/>
    <col min="3330" max="3330" width="13.5703125" style="364" customWidth="1"/>
    <col min="3331" max="3331" width="30.5703125" style="364" customWidth="1"/>
    <col min="3332" max="3332" width="14.28515625" style="364" customWidth="1"/>
    <col min="3333" max="3333" width="10.28515625" style="364" customWidth="1"/>
    <col min="3334" max="3334" width="11.5703125" style="364" customWidth="1"/>
    <col min="3335" max="3335" width="20" style="364" customWidth="1"/>
    <col min="3336" max="3584" width="9.28515625" style="364"/>
    <col min="3585" max="3585" width="11.28515625" style="364" customWidth="1"/>
    <col min="3586" max="3586" width="13.5703125" style="364" customWidth="1"/>
    <col min="3587" max="3587" width="30.5703125" style="364" customWidth="1"/>
    <col min="3588" max="3588" width="14.28515625" style="364" customWidth="1"/>
    <col min="3589" max="3589" width="10.28515625" style="364" customWidth="1"/>
    <col min="3590" max="3590" width="11.5703125" style="364" customWidth="1"/>
    <col min="3591" max="3591" width="20" style="364" customWidth="1"/>
    <col min="3592" max="3840" width="9.28515625" style="364"/>
    <col min="3841" max="3841" width="11.28515625" style="364" customWidth="1"/>
    <col min="3842" max="3842" width="13.5703125" style="364" customWidth="1"/>
    <col min="3843" max="3843" width="30.5703125" style="364" customWidth="1"/>
    <col min="3844" max="3844" width="14.28515625" style="364" customWidth="1"/>
    <col min="3845" max="3845" width="10.28515625" style="364" customWidth="1"/>
    <col min="3846" max="3846" width="11.5703125" style="364" customWidth="1"/>
    <col min="3847" max="3847" width="20" style="364" customWidth="1"/>
    <col min="3848" max="4096" width="9.28515625" style="364"/>
    <col min="4097" max="4097" width="11.28515625" style="364" customWidth="1"/>
    <col min="4098" max="4098" width="13.5703125" style="364" customWidth="1"/>
    <col min="4099" max="4099" width="30.5703125" style="364" customWidth="1"/>
    <col min="4100" max="4100" width="14.28515625" style="364" customWidth="1"/>
    <col min="4101" max="4101" width="10.28515625" style="364" customWidth="1"/>
    <col min="4102" max="4102" width="11.5703125" style="364" customWidth="1"/>
    <col min="4103" max="4103" width="20" style="364" customWidth="1"/>
    <col min="4104" max="4352" width="9.28515625" style="364"/>
    <col min="4353" max="4353" width="11.28515625" style="364" customWidth="1"/>
    <col min="4354" max="4354" width="13.5703125" style="364" customWidth="1"/>
    <col min="4355" max="4355" width="30.5703125" style="364" customWidth="1"/>
    <col min="4356" max="4356" width="14.28515625" style="364" customWidth="1"/>
    <col min="4357" max="4357" width="10.28515625" style="364" customWidth="1"/>
    <col min="4358" max="4358" width="11.5703125" style="364" customWidth="1"/>
    <col min="4359" max="4359" width="20" style="364" customWidth="1"/>
    <col min="4360" max="4608" width="9.28515625" style="364"/>
    <col min="4609" max="4609" width="11.28515625" style="364" customWidth="1"/>
    <col min="4610" max="4610" width="13.5703125" style="364" customWidth="1"/>
    <col min="4611" max="4611" width="30.5703125" style="364" customWidth="1"/>
    <col min="4612" max="4612" width="14.28515625" style="364" customWidth="1"/>
    <col min="4613" max="4613" width="10.28515625" style="364" customWidth="1"/>
    <col min="4614" max="4614" width="11.5703125" style="364" customWidth="1"/>
    <col min="4615" max="4615" width="20" style="364" customWidth="1"/>
    <col min="4616" max="4864" width="9.28515625" style="364"/>
    <col min="4865" max="4865" width="11.28515625" style="364" customWidth="1"/>
    <col min="4866" max="4866" width="13.5703125" style="364" customWidth="1"/>
    <col min="4867" max="4867" width="30.5703125" style="364" customWidth="1"/>
    <col min="4868" max="4868" width="14.28515625" style="364" customWidth="1"/>
    <col min="4869" max="4869" width="10.28515625" style="364" customWidth="1"/>
    <col min="4870" max="4870" width="11.5703125" style="364" customWidth="1"/>
    <col min="4871" max="4871" width="20" style="364" customWidth="1"/>
    <col min="4872" max="5120" width="9.28515625" style="364"/>
    <col min="5121" max="5121" width="11.28515625" style="364" customWidth="1"/>
    <col min="5122" max="5122" width="13.5703125" style="364" customWidth="1"/>
    <col min="5123" max="5123" width="30.5703125" style="364" customWidth="1"/>
    <col min="5124" max="5124" width="14.28515625" style="364" customWidth="1"/>
    <col min="5125" max="5125" width="10.28515625" style="364" customWidth="1"/>
    <col min="5126" max="5126" width="11.5703125" style="364" customWidth="1"/>
    <col min="5127" max="5127" width="20" style="364" customWidth="1"/>
    <col min="5128" max="5376" width="9.28515625" style="364"/>
    <col min="5377" max="5377" width="11.28515625" style="364" customWidth="1"/>
    <col min="5378" max="5378" width="13.5703125" style="364" customWidth="1"/>
    <col min="5379" max="5379" width="30.5703125" style="364" customWidth="1"/>
    <col min="5380" max="5380" width="14.28515625" style="364" customWidth="1"/>
    <col min="5381" max="5381" width="10.28515625" style="364" customWidth="1"/>
    <col min="5382" max="5382" width="11.5703125" style="364" customWidth="1"/>
    <col min="5383" max="5383" width="20" style="364" customWidth="1"/>
    <col min="5384" max="5632" width="9.28515625" style="364"/>
    <col min="5633" max="5633" width="11.28515625" style="364" customWidth="1"/>
    <col min="5634" max="5634" width="13.5703125" style="364" customWidth="1"/>
    <col min="5635" max="5635" width="30.5703125" style="364" customWidth="1"/>
    <col min="5636" max="5636" width="14.28515625" style="364" customWidth="1"/>
    <col min="5637" max="5637" width="10.28515625" style="364" customWidth="1"/>
    <col min="5638" max="5638" width="11.5703125" style="364" customWidth="1"/>
    <col min="5639" max="5639" width="20" style="364" customWidth="1"/>
    <col min="5640" max="5888" width="9.28515625" style="364"/>
    <col min="5889" max="5889" width="11.28515625" style="364" customWidth="1"/>
    <col min="5890" max="5890" width="13.5703125" style="364" customWidth="1"/>
    <col min="5891" max="5891" width="30.5703125" style="364" customWidth="1"/>
    <col min="5892" max="5892" width="14.28515625" style="364" customWidth="1"/>
    <col min="5893" max="5893" width="10.28515625" style="364" customWidth="1"/>
    <col min="5894" max="5894" width="11.5703125" style="364" customWidth="1"/>
    <col min="5895" max="5895" width="20" style="364" customWidth="1"/>
    <col min="5896" max="6144" width="9.28515625" style="364"/>
    <col min="6145" max="6145" width="11.28515625" style="364" customWidth="1"/>
    <col min="6146" max="6146" width="13.5703125" style="364" customWidth="1"/>
    <col min="6147" max="6147" width="30.5703125" style="364" customWidth="1"/>
    <col min="6148" max="6148" width="14.28515625" style="364" customWidth="1"/>
    <col min="6149" max="6149" width="10.28515625" style="364" customWidth="1"/>
    <col min="6150" max="6150" width="11.5703125" style="364" customWidth="1"/>
    <col min="6151" max="6151" width="20" style="364" customWidth="1"/>
    <col min="6152" max="6400" width="9.28515625" style="364"/>
    <col min="6401" max="6401" width="11.28515625" style="364" customWidth="1"/>
    <col min="6402" max="6402" width="13.5703125" style="364" customWidth="1"/>
    <col min="6403" max="6403" width="30.5703125" style="364" customWidth="1"/>
    <col min="6404" max="6404" width="14.28515625" style="364" customWidth="1"/>
    <col min="6405" max="6405" width="10.28515625" style="364" customWidth="1"/>
    <col min="6406" max="6406" width="11.5703125" style="364" customWidth="1"/>
    <col min="6407" max="6407" width="20" style="364" customWidth="1"/>
    <col min="6408" max="6656" width="9.28515625" style="364"/>
    <col min="6657" max="6657" width="11.28515625" style="364" customWidth="1"/>
    <col min="6658" max="6658" width="13.5703125" style="364" customWidth="1"/>
    <col min="6659" max="6659" width="30.5703125" style="364" customWidth="1"/>
    <col min="6660" max="6660" width="14.28515625" style="364" customWidth="1"/>
    <col min="6661" max="6661" width="10.28515625" style="364" customWidth="1"/>
    <col min="6662" max="6662" width="11.5703125" style="364" customWidth="1"/>
    <col min="6663" max="6663" width="20" style="364" customWidth="1"/>
    <col min="6664" max="6912" width="9.28515625" style="364"/>
    <col min="6913" max="6913" width="11.28515625" style="364" customWidth="1"/>
    <col min="6914" max="6914" width="13.5703125" style="364" customWidth="1"/>
    <col min="6915" max="6915" width="30.5703125" style="364" customWidth="1"/>
    <col min="6916" max="6916" width="14.28515625" style="364" customWidth="1"/>
    <col min="6917" max="6917" width="10.28515625" style="364" customWidth="1"/>
    <col min="6918" max="6918" width="11.5703125" style="364" customWidth="1"/>
    <col min="6919" max="6919" width="20" style="364" customWidth="1"/>
    <col min="6920" max="7168" width="9.28515625" style="364"/>
    <col min="7169" max="7169" width="11.28515625" style="364" customWidth="1"/>
    <col min="7170" max="7170" width="13.5703125" style="364" customWidth="1"/>
    <col min="7171" max="7171" width="30.5703125" style="364" customWidth="1"/>
    <col min="7172" max="7172" width="14.28515625" style="364" customWidth="1"/>
    <col min="7173" max="7173" width="10.28515625" style="364" customWidth="1"/>
    <col min="7174" max="7174" width="11.5703125" style="364" customWidth="1"/>
    <col min="7175" max="7175" width="20" style="364" customWidth="1"/>
    <col min="7176" max="7424" width="9.28515625" style="364"/>
    <col min="7425" max="7425" width="11.28515625" style="364" customWidth="1"/>
    <col min="7426" max="7426" width="13.5703125" style="364" customWidth="1"/>
    <col min="7427" max="7427" width="30.5703125" style="364" customWidth="1"/>
    <col min="7428" max="7428" width="14.28515625" style="364" customWidth="1"/>
    <col min="7429" max="7429" width="10.28515625" style="364" customWidth="1"/>
    <col min="7430" max="7430" width="11.5703125" style="364" customWidth="1"/>
    <col min="7431" max="7431" width="20" style="364" customWidth="1"/>
    <col min="7432" max="7680" width="9.28515625" style="364"/>
    <col min="7681" max="7681" width="11.28515625" style="364" customWidth="1"/>
    <col min="7682" max="7682" width="13.5703125" style="364" customWidth="1"/>
    <col min="7683" max="7683" width="30.5703125" style="364" customWidth="1"/>
    <col min="7684" max="7684" width="14.28515625" style="364" customWidth="1"/>
    <col min="7685" max="7685" width="10.28515625" style="364" customWidth="1"/>
    <col min="7686" max="7686" width="11.5703125" style="364" customWidth="1"/>
    <col min="7687" max="7687" width="20" style="364" customWidth="1"/>
    <col min="7688" max="7936" width="9.28515625" style="364"/>
    <col min="7937" max="7937" width="11.28515625" style="364" customWidth="1"/>
    <col min="7938" max="7938" width="13.5703125" style="364" customWidth="1"/>
    <col min="7939" max="7939" width="30.5703125" style="364" customWidth="1"/>
    <col min="7940" max="7940" width="14.28515625" style="364" customWidth="1"/>
    <col min="7941" max="7941" width="10.28515625" style="364" customWidth="1"/>
    <col min="7942" max="7942" width="11.5703125" style="364" customWidth="1"/>
    <col min="7943" max="7943" width="20" style="364" customWidth="1"/>
    <col min="7944" max="8192" width="9.28515625" style="364"/>
    <col min="8193" max="8193" width="11.28515625" style="364" customWidth="1"/>
    <col min="8194" max="8194" width="13.5703125" style="364" customWidth="1"/>
    <col min="8195" max="8195" width="30.5703125" style="364" customWidth="1"/>
    <col min="8196" max="8196" width="14.28515625" style="364" customWidth="1"/>
    <col min="8197" max="8197" width="10.28515625" style="364" customWidth="1"/>
    <col min="8198" max="8198" width="11.5703125" style="364" customWidth="1"/>
    <col min="8199" max="8199" width="20" style="364" customWidth="1"/>
    <col min="8200" max="8448" width="9.28515625" style="364"/>
    <col min="8449" max="8449" width="11.28515625" style="364" customWidth="1"/>
    <col min="8450" max="8450" width="13.5703125" style="364" customWidth="1"/>
    <col min="8451" max="8451" width="30.5703125" style="364" customWidth="1"/>
    <col min="8452" max="8452" width="14.28515625" style="364" customWidth="1"/>
    <col min="8453" max="8453" width="10.28515625" style="364" customWidth="1"/>
    <col min="8454" max="8454" width="11.5703125" style="364" customWidth="1"/>
    <col min="8455" max="8455" width="20" style="364" customWidth="1"/>
    <col min="8456" max="8704" width="9.28515625" style="364"/>
    <col min="8705" max="8705" width="11.28515625" style="364" customWidth="1"/>
    <col min="8706" max="8706" width="13.5703125" style="364" customWidth="1"/>
    <col min="8707" max="8707" width="30.5703125" style="364" customWidth="1"/>
    <col min="8708" max="8708" width="14.28515625" style="364" customWidth="1"/>
    <col min="8709" max="8709" width="10.28515625" style="364" customWidth="1"/>
    <col min="8710" max="8710" width="11.5703125" style="364" customWidth="1"/>
    <col min="8711" max="8711" width="20" style="364" customWidth="1"/>
    <col min="8712" max="8960" width="9.28515625" style="364"/>
    <col min="8961" max="8961" width="11.28515625" style="364" customWidth="1"/>
    <col min="8962" max="8962" width="13.5703125" style="364" customWidth="1"/>
    <col min="8963" max="8963" width="30.5703125" style="364" customWidth="1"/>
    <col min="8964" max="8964" width="14.28515625" style="364" customWidth="1"/>
    <col min="8965" max="8965" width="10.28515625" style="364" customWidth="1"/>
    <col min="8966" max="8966" width="11.5703125" style="364" customWidth="1"/>
    <col min="8967" max="8967" width="20" style="364" customWidth="1"/>
    <col min="8968" max="9216" width="9.28515625" style="364"/>
    <col min="9217" max="9217" width="11.28515625" style="364" customWidth="1"/>
    <col min="9218" max="9218" width="13.5703125" style="364" customWidth="1"/>
    <col min="9219" max="9219" width="30.5703125" style="364" customWidth="1"/>
    <col min="9220" max="9220" width="14.28515625" style="364" customWidth="1"/>
    <col min="9221" max="9221" width="10.28515625" style="364" customWidth="1"/>
    <col min="9222" max="9222" width="11.5703125" style="364" customWidth="1"/>
    <col min="9223" max="9223" width="20" style="364" customWidth="1"/>
    <col min="9224" max="9472" width="9.28515625" style="364"/>
    <col min="9473" max="9473" width="11.28515625" style="364" customWidth="1"/>
    <col min="9474" max="9474" width="13.5703125" style="364" customWidth="1"/>
    <col min="9475" max="9475" width="30.5703125" style="364" customWidth="1"/>
    <col min="9476" max="9476" width="14.28515625" style="364" customWidth="1"/>
    <col min="9477" max="9477" width="10.28515625" style="364" customWidth="1"/>
    <col min="9478" max="9478" width="11.5703125" style="364" customWidth="1"/>
    <col min="9479" max="9479" width="20" style="364" customWidth="1"/>
    <col min="9480" max="9728" width="9.28515625" style="364"/>
    <col min="9729" max="9729" width="11.28515625" style="364" customWidth="1"/>
    <col min="9730" max="9730" width="13.5703125" style="364" customWidth="1"/>
    <col min="9731" max="9731" width="30.5703125" style="364" customWidth="1"/>
    <col min="9732" max="9732" width="14.28515625" style="364" customWidth="1"/>
    <col min="9733" max="9733" width="10.28515625" style="364" customWidth="1"/>
    <col min="9734" max="9734" width="11.5703125" style="364" customWidth="1"/>
    <col min="9735" max="9735" width="20" style="364" customWidth="1"/>
    <col min="9736" max="9984" width="9.28515625" style="364"/>
    <col min="9985" max="9985" width="11.28515625" style="364" customWidth="1"/>
    <col min="9986" max="9986" width="13.5703125" style="364" customWidth="1"/>
    <col min="9987" max="9987" width="30.5703125" style="364" customWidth="1"/>
    <col min="9988" max="9988" width="14.28515625" style="364" customWidth="1"/>
    <col min="9989" max="9989" width="10.28515625" style="364" customWidth="1"/>
    <col min="9990" max="9990" width="11.5703125" style="364" customWidth="1"/>
    <col min="9991" max="9991" width="20" style="364" customWidth="1"/>
    <col min="9992" max="10240" width="9.28515625" style="364"/>
    <col min="10241" max="10241" width="11.28515625" style="364" customWidth="1"/>
    <col min="10242" max="10242" width="13.5703125" style="364" customWidth="1"/>
    <col min="10243" max="10243" width="30.5703125" style="364" customWidth="1"/>
    <col min="10244" max="10244" width="14.28515625" style="364" customWidth="1"/>
    <col min="10245" max="10245" width="10.28515625" style="364" customWidth="1"/>
    <col min="10246" max="10246" width="11.5703125" style="364" customWidth="1"/>
    <col min="10247" max="10247" width="20" style="364" customWidth="1"/>
    <col min="10248" max="10496" width="9.28515625" style="364"/>
    <col min="10497" max="10497" width="11.28515625" style="364" customWidth="1"/>
    <col min="10498" max="10498" width="13.5703125" style="364" customWidth="1"/>
    <col min="10499" max="10499" width="30.5703125" style="364" customWidth="1"/>
    <col min="10500" max="10500" width="14.28515625" style="364" customWidth="1"/>
    <col min="10501" max="10501" width="10.28515625" style="364" customWidth="1"/>
    <col min="10502" max="10502" width="11.5703125" style="364" customWidth="1"/>
    <col min="10503" max="10503" width="20" style="364" customWidth="1"/>
    <col min="10504" max="10752" width="9.28515625" style="364"/>
    <col min="10753" max="10753" width="11.28515625" style="364" customWidth="1"/>
    <col min="10754" max="10754" width="13.5703125" style="364" customWidth="1"/>
    <col min="10755" max="10755" width="30.5703125" style="364" customWidth="1"/>
    <col min="10756" max="10756" width="14.28515625" style="364" customWidth="1"/>
    <col min="10757" max="10757" width="10.28515625" style="364" customWidth="1"/>
    <col min="10758" max="10758" width="11.5703125" style="364" customWidth="1"/>
    <col min="10759" max="10759" width="20" style="364" customWidth="1"/>
    <col min="10760" max="11008" width="9.28515625" style="364"/>
    <col min="11009" max="11009" width="11.28515625" style="364" customWidth="1"/>
    <col min="11010" max="11010" width="13.5703125" style="364" customWidth="1"/>
    <col min="11011" max="11011" width="30.5703125" style="364" customWidth="1"/>
    <col min="11012" max="11012" width="14.28515625" style="364" customWidth="1"/>
    <col min="11013" max="11013" width="10.28515625" style="364" customWidth="1"/>
    <col min="11014" max="11014" width="11.5703125" style="364" customWidth="1"/>
    <col min="11015" max="11015" width="20" style="364" customWidth="1"/>
    <col min="11016" max="11264" width="9.28515625" style="364"/>
    <col min="11265" max="11265" width="11.28515625" style="364" customWidth="1"/>
    <col min="11266" max="11266" width="13.5703125" style="364" customWidth="1"/>
    <col min="11267" max="11267" width="30.5703125" style="364" customWidth="1"/>
    <col min="11268" max="11268" width="14.28515625" style="364" customWidth="1"/>
    <col min="11269" max="11269" width="10.28515625" style="364" customWidth="1"/>
    <col min="11270" max="11270" width="11.5703125" style="364" customWidth="1"/>
    <col min="11271" max="11271" width="20" style="364" customWidth="1"/>
    <col min="11272" max="11520" width="9.28515625" style="364"/>
    <col min="11521" max="11521" width="11.28515625" style="364" customWidth="1"/>
    <col min="11522" max="11522" width="13.5703125" style="364" customWidth="1"/>
    <col min="11523" max="11523" width="30.5703125" style="364" customWidth="1"/>
    <col min="11524" max="11524" width="14.28515625" style="364" customWidth="1"/>
    <col min="11525" max="11525" width="10.28515625" style="364" customWidth="1"/>
    <col min="11526" max="11526" width="11.5703125" style="364" customWidth="1"/>
    <col min="11527" max="11527" width="20" style="364" customWidth="1"/>
    <col min="11528" max="11776" width="9.28515625" style="364"/>
    <col min="11777" max="11777" width="11.28515625" style="364" customWidth="1"/>
    <col min="11778" max="11778" width="13.5703125" style="364" customWidth="1"/>
    <col min="11779" max="11779" width="30.5703125" style="364" customWidth="1"/>
    <col min="11780" max="11780" width="14.28515625" style="364" customWidth="1"/>
    <col min="11781" max="11781" width="10.28515625" style="364" customWidth="1"/>
    <col min="11782" max="11782" width="11.5703125" style="364" customWidth="1"/>
    <col min="11783" max="11783" width="20" style="364" customWidth="1"/>
    <col min="11784" max="12032" width="9.28515625" style="364"/>
    <col min="12033" max="12033" width="11.28515625" style="364" customWidth="1"/>
    <col min="12034" max="12034" width="13.5703125" style="364" customWidth="1"/>
    <col min="12035" max="12035" width="30.5703125" style="364" customWidth="1"/>
    <col min="12036" max="12036" width="14.28515625" style="364" customWidth="1"/>
    <col min="12037" max="12037" width="10.28515625" style="364" customWidth="1"/>
    <col min="12038" max="12038" width="11.5703125" style="364" customWidth="1"/>
    <col min="12039" max="12039" width="20" style="364" customWidth="1"/>
    <col min="12040" max="12288" width="9.28515625" style="364"/>
    <col min="12289" max="12289" width="11.28515625" style="364" customWidth="1"/>
    <col min="12290" max="12290" width="13.5703125" style="364" customWidth="1"/>
    <col min="12291" max="12291" width="30.5703125" style="364" customWidth="1"/>
    <col min="12292" max="12292" width="14.28515625" style="364" customWidth="1"/>
    <col min="12293" max="12293" width="10.28515625" style="364" customWidth="1"/>
    <col min="12294" max="12294" width="11.5703125" style="364" customWidth="1"/>
    <col min="12295" max="12295" width="20" style="364" customWidth="1"/>
    <col min="12296" max="12544" width="9.28515625" style="364"/>
    <col min="12545" max="12545" width="11.28515625" style="364" customWidth="1"/>
    <col min="12546" max="12546" width="13.5703125" style="364" customWidth="1"/>
    <col min="12547" max="12547" width="30.5703125" style="364" customWidth="1"/>
    <col min="12548" max="12548" width="14.28515625" style="364" customWidth="1"/>
    <col min="12549" max="12549" width="10.28515625" style="364" customWidth="1"/>
    <col min="12550" max="12550" width="11.5703125" style="364" customWidth="1"/>
    <col min="12551" max="12551" width="20" style="364" customWidth="1"/>
    <col min="12552" max="12800" width="9.28515625" style="364"/>
    <col min="12801" max="12801" width="11.28515625" style="364" customWidth="1"/>
    <col min="12802" max="12802" width="13.5703125" style="364" customWidth="1"/>
    <col min="12803" max="12803" width="30.5703125" style="364" customWidth="1"/>
    <col min="12804" max="12804" width="14.28515625" style="364" customWidth="1"/>
    <col min="12805" max="12805" width="10.28515625" style="364" customWidth="1"/>
    <col min="12806" max="12806" width="11.5703125" style="364" customWidth="1"/>
    <col min="12807" max="12807" width="20" style="364" customWidth="1"/>
    <col min="12808" max="13056" width="9.28515625" style="364"/>
    <col min="13057" max="13057" width="11.28515625" style="364" customWidth="1"/>
    <col min="13058" max="13058" width="13.5703125" style="364" customWidth="1"/>
    <col min="13059" max="13059" width="30.5703125" style="364" customWidth="1"/>
    <col min="13060" max="13060" width="14.28515625" style="364" customWidth="1"/>
    <col min="13061" max="13061" width="10.28515625" style="364" customWidth="1"/>
    <col min="13062" max="13062" width="11.5703125" style="364" customWidth="1"/>
    <col min="13063" max="13063" width="20" style="364" customWidth="1"/>
    <col min="13064" max="13312" width="9.28515625" style="364"/>
    <col min="13313" max="13313" width="11.28515625" style="364" customWidth="1"/>
    <col min="13314" max="13314" width="13.5703125" style="364" customWidth="1"/>
    <col min="13315" max="13315" width="30.5703125" style="364" customWidth="1"/>
    <col min="13316" max="13316" width="14.28515625" style="364" customWidth="1"/>
    <col min="13317" max="13317" width="10.28515625" style="364" customWidth="1"/>
    <col min="13318" max="13318" width="11.5703125" style="364" customWidth="1"/>
    <col min="13319" max="13319" width="20" style="364" customWidth="1"/>
    <col min="13320" max="13568" width="9.28515625" style="364"/>
    <col min="13569" max="13569" width="11.28515625" style="364" customWidth="1"/>
    <col min="13570" max="13570" width="13.5703125" style="364" customWidth="1"/>
    <col min="13571" max="13571" width="30.5703125" style="364" customWidth="1"/>
    <col min="13572" max="13572" width="14.28515625" style="364" customWidth="1"/>
    <col min="13573" max="13573" width="10.28515625" style="364" customWidth="1"/>
    <col min="13574" max="13574" width="11.5703125" style="364" customWidth="1"/>
    <col min="13575" max="13575" width="20" style="364" customWidth="1"/>
    <col min="13576" max="13824" width="9.28515625" style="364"/>
    <col min="13825" max="13825" width="11.28515625" style="364" customWidth="1"/>
    <col min="13826" max="13826" width="13.5703125" style="364" customWidth="1"/>
    <col min="13827" max="13827" width="30.5703125" style="364" customWidth="1"/>
    <col min="13828" max="13828" width="14.28515625" style="364" customWidth="1"/>
    <col min="13829" max="13829" width="10.28515625" style="364" customWidth="1"/>
    <col min="13830" max="13830" width="11.5703125" style="364" customWidth="1"/>
    <col min="13831" max="13831" width="20" style="364" customWidth="1"/>
    <col min="13832" max="14080" width="9.28515625" style="364"/>
    <col min="14081" max="14081" width="11.28515625" style="364" customWidth="1"/>
    <col min="14082" max="14082" width="13.5703125" style="364" customWidth="1"/>
    <col min="14083" max="14083" width="30.5703125" style="364" customWidth="1"/>
    <col min="14084" max="14084" width="14.28515625" style="364" customWidth="1"/>
    <col min="14085" max="14085" width="10.28515625" style="364" customWidth="1"/>
    <col min="14086" max="14086" width="11.5703125" style="364" customWidth="1"/>
    <col min="14087" max="14087" width="20" style="364" customWidth="1"/>
    <col min="14088" max="14336" width="9.28515625" style="364"/>
    <col min="14337" max="14337" width="11.28515625" style="364" customWidth="1"/>
    <col min="14338" max="14338" width="13.5703125" style="364" customWidth="1"/>
    <col min="14339" max="14339" width="30.5703125" style="364" customWidth="1"/>
    <col min="14340" max="14340" width="14.28515625" style="364" customWidth="1"/>
    <col min="14341" max="14341" width="10.28515625" style="364" customWidth="1"/>
    <col min="14342" max="14342" width="11.5703125" style="364" customWidth="1"/>
    <col min="14343" max="14343" width="20" style="364" customWidth="1"/>
    <col min="14344" max="14592" width="9.28515625" style="364"/>
    <col min="14593" max="14593" width="11.28515625" style="364" customWidth="1"/>
    <col min="14594" max="14594" width="13.5703125" style="364" customWidth="1"/>
    <col min="14595" max="14595" width="30.5703125" style="364" customWidth="1"/>
    <col min="14596" max="14596" width="14.28515625" style="364" customWidth="1"/>
    <col min="14597" max="14597" width="10.28515625" style="364" customWidth="1"/>
    <col min="14598" max="14598" width="11.5703125" style="364" customWidth="1"/>
    <col min="14599" max="14599" width="20" style="364" customWidth="1"/>
    <col min="14600" max="14848" width="9.28515625" style="364"/>
    <col min="14849" max="14849" width="11.28515625" style="364" customWidth="1"/>
    <col min="14850" max="14850" width="13.5703125" style="364" customWidth="1"/>
    <col min="14851" max="14851" width="30.5703125" style="364" customWidth="1"/>
    <col min="14852" max="14852" width="14.28515625" style="364" customWidth="1"/>
    <col min="14853" max="14853" width="10.28515625" style="364" customWidth="1"/>
    <col min="14854" max="14854" width="11.5703125" style="364" customWidth="1"/>
    <col min="14855" max="14855" width="20" style="364" customWidth="1"/>
    <col min="14856" max="15104" width="9.28515625" style="364"/>
    <col min="15105" max="15105" width="11.28515625" style="364" customWidth="1"/>
    <col min="15106" max="15106" width="13.5703125" style="364" customWidth="1"/>
    <col min="15107" max="15107" width="30.5703125" style="364" customWidth="1"/>
    <col min="15108" max="15108" width="14.28515625" style="364" customWidth="1"/>
    <col min="15109" max="15109" width="10.28515625" style="364" customWidth="1"/>
    <col min="15110" max="15110" width="11.5703125" style="364" customWidth="1"/>
    <col min="15111" max="15111" width="20" style="364" customWidth="1"/>
    <col min="15112" max="15360" width="9.28515625" style="364"/>
    <col min="15361" max="15361" width="11.28515625" style="364" customWidth="1"/>
    <col min="15362" max="15362" width="13.5703125" style="364" customWidth="1"/>
    <col min="15363" max="15363" width="30.5703125" style="364" customWidth="1"/>
    <col min="15364" max="15364" width="14.28515625" style="364" customWidth="1"/>
    <col min="15365" max="15365" width="10.28515625" style="364" customWidth="1"/>
    <col min="15366" max="15366" width="11.5703125" style="364" customWidth="1"/>
    <col min="15367" max="15367" width="20" style="364" customWidth="1"/>
    <col min="15368" max="15616" width="9.28515625" style="364"/>
    <col min="15617" max="15617" width="11.28515625" style="364" customWidth="1"/>
    <col min="15618" max="15618" width="13.5703125" style="364" customWidth="1"/>
    <col min="15619" max="15619" width="30.5703125" style="364" customWidth="1"/>
    <col min="15620" max="15620" width="14.28515625" style="364" customWidth="1"/>
    <col min="15621" max="15621" width="10.28515625" style="364" customWidth="1"/>
    <col min="15622" max="15622" width="11.5703125" style="364" customWidth="1"/>
    <col min="15623" max="15623" width="20" style="364" customWidth="1"/>
    <col min="15624" max="15872" width="9.28515625" style="364"/>
    <col min="15873" max="15873" width="11.28515625" style="364" customWidth="1"/>
    <col min="15874" max="15874" width="13.5703125" style="364" customWidth="1"/>
    <col min="15875" max="15875" width="30.5703125" style="364" customWidth="1"/>
    <col min="15876" max="15876" width="14.28515625" style="364" customWidth="1"/>
    <col min="15877" max="15877" width="10.28515625" style="364" customWidth="1"/>
    <col min="15878" max="15878" width="11.5703125" style="364" customWidth="1"/>
    <col min="15879" max="15879" width="20" style="364" customWidth="1"/>
    <col min="15880" max="16128" width="9.28515625" style="364"/>
    <col min="16129" max="16129" width="11.28515625" style="364" customWidth="1"/>
    <col min="16130" max="16130" width="13.5703125" style="364" customWidth="1"/>
    <col min="16131" max="16131" width="30.5703125" style="364" customWidth="1"/>
    <col min="16132" max="16132" width="14.28515625" style="364" customWidth="1"/>
    <col min="16133" max="16133" width="10.28515625" style="364" customWidth="1"/>
    <col min="16134" max="16134" width="11.5703125" style="364" customWidth="1"/>
    <col min="16135" max="16135" width="20" style="364" customWidth="1"/>
    <col min="16136" max="16384" width="9.28515625" style="364"/>
  </cols>
  <sheetData>
    <row r="1" spans="1:8" ht="15.75">
      <c r="A1" s="1066" t="s">
        <v>389</v>
      </c>
      <c r="B1" s="1066"/>
      <c r="C1" s="1066"/>
      <c r="D1" s="1066"/>
      <c r="E1" s="1066"/>
      <c r="F1" s="1066"/>
      <c r="G1" s="1066"/>
    </row>
    <row r="2" spans="1:8" ht="18.75" customHeight="1">
      <c r="A2" s="1066" t="s">
        <v>1</v>
      </c>
      <c r="B2" s="1073"/>
      <c r="C2" s="1073"/>
      <c r="D2" s="1073"/>
      <c r="E2" s="1073"/>
      <c r="F2" s="1073"/>
      <c r="G2" s="1073"/>
    </row>
    <row r="3" spans="1:8" ht="23.25">
      <c r="A3" s="1074" t="s">
        <v>583</v>
      </c>
      <c r="B3" s="1075"/>
      <c r="C3" s="1075"/>
      <c r="D3" s="1075"/>
      <c r="E3" s="1075"/>
      <c r="F3" s="1075"/>
      <c r="G3" s="1075"/>
    </row>
    <row r="4" spans="1:8" s="365" customFormat="1">
      <c r="A4" s="1067" t="s">
        <v>390</v>
      </c>
      <c r="B4" s="1069" t="s">
        <v>391</v>
      </c>
      <c r="C4" s="1069" t="s">
        <v>564</v>
      </c>
      <c r="D4" s="1071" t="s">
        <v>392</v>
      </c>
      <c r="E4" s="1071"/>
      <c r="F4" s="1071"/>
      <c r="G4" s="1072"/>
      <c r="H4" s="364"/>
    </row>
    <row r="5" spans="1:8" s="365" customFormat="1" ht="54" customHeight="1">
      <c r="A5" s="1068"/>
      <c r="B5" s="1070"/>
      <c r="C5" s="1070"/>
      <c r="D5" s="836" t="s">
        <v>393</v>
      </c>
      <c r="E5" s="796" t="s">
        <v>394</v>
      </c>
      <c r="F5" s="796" t="s">
        <v>395</v>
      </c>
      <c r="G5" s="796" t="s">
        <v>396</v>
      </c>
      <c r="H5" s="364"/>
    </row>
    <row r="6" spans="1:8">
      <c r="A6" s="366" t="s">
        <v>12</v>
      </c>
      <c r="B6" s="366" t="s">
        <v>386</v>
      </c>
      <c r="C6" s="366" t="s">
        <v>397</v>
      </c>
      <c r="D6" s="366">
        <v>2</v>
      </c>
      <c r="E6" s="366" t="s">
        <v>12</v>
      </c>
      <c r="F6" s="366">
        <v>14</v>
      </c>
      <c r="G6" s="366" t="s">
        <v>398</v>
      </c>
    </row>
    <row r="7" spans="1:8">
      <c r="A7" s="366" t="s">
        <v>12</v>
      </c>
      <c r="B7" s="366" t="s">
        <v>381</v>
      </c>
      <c r="C7" s="366" t="s">
        <v>397</v>
      </c>
      <c r="D7" s="366">
        <v>2</v>
      </c>
      <c r="E7" s="366" t="s">
        <v>12</v>
      </c>
      <c r="F7" s="366">
        <v>42</v>
      </c>
      <c r="G7" s="366" t="s">
        <v>398</v>
      </c>
    </row>
    <row r="8" spans="1:8">
      <c r="A8" s="366" t="s">
        <v>12</v>
      </c>
      <c r="B8" s="366" t="s">
        <v>388</v>
      </c>
      <c r="C8" s="366" t="s">
        <v>397</v>
      </c>
      <c r="D8" s="366">
        <v>1</v>
      </c>
      <c r="E8" s="366" t="s">
        <v>12</v>
      </c>
      <c r="F8" s="366">
        <v>18</v>
      </c>
      <c r="G8" s="366" t="s">
        <v>398</v>
      </c>
    </row>
    <row r="9" spans="1:8">
      <c r="A9" s="798"/>
      <c r="B9" s="798"/>
      <c r="C9" s="798" t="s">
        <v>9</v>
      </c>
      <c r="D9" s="798">
        <f>SUM(D6:D8)</f>
        <v>5</v>
      </c>
      <c r="E9" s="798"/>
      <c r="F9" s="798">
        <f>SUM(F6:F8)</f>
        <v>74</v>
      </c>
      <c r="G9" s="798"/>
    </row>
    <row r="10" spans="1:8" ht="25.5">
      <c r="A10" s="366" t="s">
        <v>12</v>
      </c>
      <c r="B10" s="366" t="s">
        <v>399</v>
      </c>
      <c r="C10" s="366" t="s">
        <v>401</v>
      </c>
      <c r="D10" s="366">
        <v>1</v>
      </c>
      <c r="E10" s="366" t="s">
        <v>12</v>
      </c>
      <c r="F10" s="366">
        <v>30</v>
      </c>
      <c r="G10" s="366" t="s">
        <v>398</v>
      </c>
    </row>
    <row r="11" spans="1:8" ht="25.5">
      <c r="A11" s="366" t="s">
        <v>12</v>
      </c>
      <c r="B11" s="366" t="s">
        <v>386</v>
      </c>
      <c r="C11" s="366" t="s">
        <v>401</v>
      </c>
      <c r="D11" s="366">
        <v>3</v>
      </c>
      <c r="E11" s="366" t="s">
        <v>12</v>
      </c>
      <c r="F11" s="366">
        <v>22</v>
      </c>
      <c r="G11" s="366" t="s">
        <v>398</v>
      </c>
    </row>
    <row r="12" spans="1:8" ht="25.5">
      <c r="A12" s="366" t="s">
        <v>12</v>
      </c>
      <c r="B12" s="366" t="s">
        <v>387</v>
      </c>
      <c r="C12" s="366" t="s">
        <v>401</v>
      </c>
      <c r="D12" s="366">
        <v>3</v>
      </c>
      <c r="E12" s="366" t="s">
        <v>12</v>
      </c>
      <c r="F12" s="366">
        <v>34</v>
      </c>
      <c r="G12" s="366" t="s">
        <v>398</v>
      </c>
    </row>
    <row r="13" spans="1:8" ht="25.5">
      <c r="A13" s="366" t="s">
        <v>12</v>
      </c>
      <c r="B13" s="366" t="s">
        <v>381</v>
      </c>
      <c r="C13" s="366" t="s">
        <v>401</v>
      </c>
      <c r="D13" s="366">
        <v>9</v>
      </c>
      <c r="E13" s="366" t="s">
        <v>12</v>
      </c>
      <c r="F13" s="366">
        <v>168</v>
      </c>
      <c r="G13" s="366" t="s">
        <v>398</v>
      </c>
    </row>
    <row r="14" spans="1:8" ht="25.5">
      <c r="A14" s="366" t="s">
        <v>12</v>
      </c>
      <c r="B14" s="366" t="s">
        <v>388</v>
      </c>
      <c r="C14" s="366" t="s">
        <v>401</v>
      </c>
      <c r="D14" s="366">
        <v>2</v>
      </c>
      <c r="E14" s="366" t="s">
        <v>12</v>
      </c>
      <c r="F14" s="366">
        <v>38</v>
      </c>
      <c r="G14" s="366" t="s">
        <v>398</v>
      </c>
    </row>
    <row r="15" spans="1:8">
      <c r="A15" s="798"/>
      <c r="B15" s="798"/>
      <c r="C15" s="798" t="s">
        <v>9</v>
      </c>
      <c r="D15" s="798">
        <f>SUM(D10:D14)</f>
        <v>18</v>
      </c>
      <c r="E15" s="798"/>
      <c r="F15" s="798">
        <f>SUM(F10:F14)</f>
        <v>292</v>
      </c>
      <c r="G15" s="798"/>
    </row>
    <row r="16" spans="1:8">
      <c r="A16" s="366" t="s">
        <v>12</v>
      </c>
      <c r="B16" s="366" t="s">
        <v>386</v>
      </c>
      <c r="C16" s="366" t="s">
        <v>402</v>
      </c>
      <c r="D16" s="366">
        <v>6</v>
      </c>
      <c r="E16" s="366" t="s">
        <v>12</v>
      </c>
      <c r="F16" s="366">
        <v>25</v>
      </c>
      <c r="G16" s="366" t="s">
        <v>398</v>
      </c>
    </row>
    <row r="17" spans="1:7">
      <c r="A17" s="366" t="s">
        <v>12</v>
      </c>
      <c r="B17" s="366" t="s">
        <v>403</v>
      </c>
      <c r="C17" s="366" t="s">
        <v>402</v>
      </c>
      <c r="D17" s="366">
        <v>4</v>
      </c>
      <c r="E17" s="366" t="s">
        <v>12</v>
      </c>
      <c r="F17" s="366">
        <v>55</v>
      </c>
      <c r="G17" s="366" t="s">
        <v>398</v>
      </c>
    </row>
    <row r="18" spans="1:7">
      <c r="A18" s="366" t="s">
        <v>12</v>
      </c>
      <c r="B18" s="366" t="s">
        <v>388</v>
      </c>
      <c r="C18" s="366" t="s">
        <v>402</v>
      </c>
      <c r="D18" s="366">
        <v>1</v>
      </c>
      <c r="E18" s="366" t="s">
        <v>12</v>
      </c>
      <c r="F18" s="366">
        <v>20</v>
      </c>
      <c r="G18" s="366" t="s">
        <v>398</v>
      </c>
    </row>
    <row r="19" spans="1:7">
      <c r="A19" s="798"/>
      <c r="B19" s="798"/>
      <c r="C19" s="798" t="s">
        <v>9</v>
      </c>
      <c r="D19" s="798">
        <f>SUM(D16:D18)</f>
        <v>11</v>
      </c>
      <c r="E19" s="798"/>
      <c r="F19" s="798">
        <f>SUM(F16:F18)</f>
        <v>100</v>
      </c>
      <c r="G19" s="798"/>
    </row>
    <row r="20" spans="1:7">
      <c r="A20" s="366" t="s">
        <v>12</v>
      </c>
      <c r="B20" s="366" t="s">
        <v>399</v>
      </c>
      <c r="C20" s="366" t="s">
        <v>404</v>
      </c>
      <c r="D20" s="366">
        <v>1</v>
      </c>
      <c r="E20" s="366" t="s">
        <v>12</v>
      </c>
      <c r="F20" s="366">
        <v>27</v>
      </c>
      <c r="G20" s="366" t="s">
        <v>398</v>
      </c>
    </row>
    <row r="21" spans="1:7">
      <c r="A21" s="366" t="s">
        <v>12</v>
      </c>
      <c r="B21" s="366" t="s">
        <v>386</v>
      </c>
      <c r="C21" s="366" t="s">
        <v>404</v>
      </c>
      <c r="D21" s="366">
        <v>1</v>
      </c>
      <c r="E21" s="366" t="s">
        <v>12</v>
      </c>
      <c r="F21" s="366">
        <v>6</v>
      </c>
      <c r="G21" s="366" t="s">
        <v>398</v>
      </c>
    </row>
    <row r="22" spans="1:7">
      <c r="A22" s="366" t="s">
        <v>12</v>
      </c>
      <c r="B22" s="366" t="s">
        <v>400</v>
      </c>
      <c r="C22" s="366" t="s">
        <v>404</v>
      </c>
      <c r="D22" s="366">
        <v>1</v>
      </c>
      <c r="E22" s="366" t="s">
        <v>12</v>
      </c>
      <c r="F22" s="366">
        <v>2</v>
      </c>
      <c r="G22" s="366" t="s">
        <v>398</v>
      </c>
    </row>
    <row r="23" spans="1:7">
      <c r="A23" s="366" t="s">
        <v>12</v>
      </c>
      <c r="B23" s="366" t="s">
        <v>381</v>
      </c>
      <c r="C23" s="366" t="s">
        <v>404</v>
      </c>
      <c r="D23" s="366">
        <v>1</v>
      </c>
      <c r="E23" s="366" t="s">
        <v>12</v>
      </c>
      <c r="F23" s="366">
        <v>29</v>
      </c>
      <c r="G23" s="366" t="s">
        <v>398</v>
      </c>
    </row>
    <row r="24" spans="1:7">
      <c r="A24" s="366" t="s">
        <v>12</v>
      </c>
      <c r="B24" s="366" t="s">
        <v>388</v>
      </c>
      <c r="C24" s="366" t="s">
        <v>404</v>
      </c>
      <c r="D24" s="366">
        <v>1</v>
      </c>
      <c r="E24" s="366" t="s">
        <v>12</v>
      </c>
      <c r="F24" s="366">
        <v>17</v>
      </c>
      <c r="G24" s="366" t="s">
        <v>398</v>
      </c>
    </row>
    <row r="25" spans="1:7">
      <c r="A25" s="798"/>
      <c r="B25" s="798"/>
      <c r="C25" s="798" t="s">
        <v>9</v>
      </c>
      <c r="D25" s="798">
        <f>SUM(D20:D24)</f>
        <v>5</v>
      </c>
      <c r="E25" s="798"/>
      <c r="F25" s="798">
        <f>SUM(F20:F24)</f>
        <v>81</v>
      </c>
      <c r="G25" s="798"/>
    </row>
    <row r="26" spans="1:7">
      <c r="A26" s="366" t="s">
        <v>12</v>
      </c>
      <c r="B26" s="366"/>
      <c r="C26" s="366" t="s">
        <v>405</v>
      </c>
      <c r="D26" s="366"/>
      <c r="E26" s="366" t="s">
        <v>12</v>
      </c>
      <c r="F26" s="366"/>
      <c r="G26" s="366" t="s">
        <v>398</v>
      </c>
    </row>
    <row r="27" spans="1:7">
      <c r="A27" s="798"/>
      <c r="B27" s="798"/>
      <c r="C27" s="798" t="s">
        <v>9</v>
      </c>
      <c r="D27" s="798">
        <f>SUM(D26:D26)</f>
        <v>0</v>
      </c>
      <c r="E27" s="798"/>
      <c r="F27" s="798">
        <f>SUM(F26:F26)</f>
        <v>0</v>
      </c>
      <c r="G27" s="798"/>
    </row>
    <row r="28" spans="1:7">
      <c r="A28" s="366" t="s">
        <v>12</v>
      </c>
      <c r="B28" s="366" t="s">
        <v>385</v>
      </c>
      <c r="C28" s="366" t="s">
        <v>406</v>
      </c>
      <c r="D28" s="366">
        <v>11</v>
      </c>
      <c r="E28" s="366" t="s">
        <v>12</v>
      </c>
      <c r="F28" s="366">
        <v>95</v>
      </c>
      <c r="G28" s="366" t="s">
        <v>398</v>
      </c>
    </row>
    <row r="29" spans="1:7">
      <c r="A29" s="366" t="s">
        <v>12</v>
      </c>
      <c r="B29" s="366" t="s">
        <v>399</v>
      </c>
      <c r="C29" s="366" t="s">
        <v>406</v>
      </c>
      <c r="D29" s="366">
        <v>1</v>
      </c>
      <c r="E29" s="366" t="s">
        <v>12</v>
      </c>
      <c r="F29" s="366">
        <v>26</v>
      </c>
      <c r="G29" s="366" t="s">
        <v>398</v>
      </c>
    </row>
    <row r="30" spans="1:7">
      <c r="A30" s="366" t="s">
        <v>12</v>
      </c>
      <c r="B30" s="366" t="s">
        <v>386</v>
      </c>
      <c r="C30" s="366" t="s">
        <v>406</v>
      </c>
      <c r="D30" s="366">
        <v>2</v>
      </c>
      <c r="E30" s="366" t="s">
        <v>12</v>
      </c>
      <c r="F30" s="366">
        <v>13</v>
      </c>
      <c r="G30" s="366" t="s">
        <v>398</v>
      </c>
    </row>
    <row r="31" spans="1:7">
      <c r="A31" s="366" t="s">
        <v>12</v>
      </c>
      <c r="B31" s="366" t="s">
        <v>381</v>
      </c>
      <c r="C31" s="366" t="s">
        <v>406</v>
      </c>
      <c r="D31" s="366">
        <v>1</v>
      </c>
      <c r="E31" s="366" t="s">
        <v>12</v>
      </c>
      <c r="F31" s="366">
        <v>31</v>
      </c>
      <c r="G31" s="366" t="s">
        <v>398</v>
      </c>
    </row>
    <row r="32" spans="1:7">
      <c r="A32" s="366" t="s">
        <v>12</v>
      </c>
      <c r="B32" s="366" t="s">
        <v>388</v>
      </c>
      <c r="C32" s="366" t="s">
        <v>406</v>
      </c>
      <c r="D32" s="366">
        <v>1</v>
      </c>
      <c r="E32" s="366" t="s">
        <v>12</v>
      </c>
      <c r="F32" s="366">
        <v>21</v>
      </c>
      <c r="G32" s="366" t="s">
        <v>398</v>
      </c>
    </row>
    <row r="33" spans="1:7">
      <c r="A33" s="798"/>
      <c r="B33" s="798"/>
      <c r="C33" s="798" t="s">
        <v>9</v>
      </c>
      <c r="D33" s="798">
        <f>SUM(D28:D32)</f>
        <v>16</v>
      </c>
      <c r="E33" s="798"/>
      <c r="F33" s="798">
        <f>SUM(F28:F32)</f>
        <v>186</v>
      </c>
      <c r="G33" s="798"/>
    </row>
    <row r="34" spans="1:7">
      <c r="A34" s="366" t="s">
        <v>12</v>
      </c>
      <c r="B34" s="366" t="s">
        <v>386</v>
      </c>
      <c r="C34" s="366" t="s">
        <v>407</v>
      </c>
      <c r="D34" s="366">
        <v>1</v>
      </c>
      <c r="E34" s="366" t="s">
        <v>12</v>
      </c>
      <c r="F34" s="366">
        <v>6</v>
      </c>
      <c r="G34" s="366" t="s">
        <v>398</v>
      </c>
    </row>
    <row r="35" spans="1:7">
      <c r="A35" s="366" t="s">
        <v>12</v>
      </c>
      <c r="B35" s="366" t="s">
        <v>388</v>
      </c>
      <c r="C35" s="366" t="s">
        <v>407</v>
      </c>
      <c r="D35" s="366">
        <v>1</v>
      </c>
      <c r="E35" s="366" t="s">
        <v>12</v>
      </c>
      <c r="F35" s="366">
        <v>20</v>
      </c>
      <c r="G35" s="366" t="s">
        <v>398</v>
      </c>
    </row>
    <row r="36" spans="1:7">
      <c r="A36" s="798"/>
      <c r="B36" s="798"/>
      <c r="C36" s="798" t="s">
        <v>9</v>
      </c>
      <c r="D36" s="798">
        <f>SUM(D34:D35)</f>
        <v>2</v>
      </c>
      <c r="E36" s="798"/>
      <c r="F36" s="798">
        <f>SUM(F34:F35)</f>
        <v>26</v>
      </c>
      <c r="G36" s="798"/>
    </row>
    <row r="37" spans="1:7">
      <c r="A37" s="366" t="s">
        <v>12</v>
      </c>
      <c r="B37" s="366" t="s">
        <v>399</v>
      </c>
      <c r="C37" s="366" t="s">
        <v>408</v>
      </c>
      <c r="D37" s="366">
        <v>1</v>
      </c>
      <c r="E37" s="366" t="s">
        <v>12</v>
      </c>
      <c r="F37" s="366">
        <v>20</v>
      </c>
      <c r="G37" s="366" t="s">
        <v>398</v>
      </c>
    </row>
    <row r="38" spans="1:7">
      <c r="A38" s="366" t="s">
        <v>12</v>
      </c>
      <c r="B38" s="366" t="s">
        <v>386</v>
      </c>
      <c r="C38" s="366" t="s">
        <v>408</v>
      </c>
      <c r="D38" s="366">
        <v>5</v>
      </c>
      <c r="E38" s="366" t="s">
        <v>12</v>
      </c>
      <c r="F38" s="366">
        <v>48</v>
      </c>
      <c r="G38" s="366" t="s">
        <v>398</v>
      </c>
    </row>
    <row r="39" spans="1:7">
      <c r="A39" s="366" t="s">
        <v>12</v>
      </c>
      <c r="B39" s="366" t="s">
        <v>387</v>
      </c>
      <c r="C39" s="366" t="s">
        <v>408</v>
      </c>
      <c r="D39" s="366">
        <v>3</v>
      </c>
      <c r="E39" s="366" t="s">
        <v>12</v>
      </c>
      <c r="F39" s="366">
        <v>35</v>
      </c>
      <c r="G39" s="366" t="s">
        <v>398</v>
      </c>
    </row>
    <row r="40" spans="1:7">
      <c r="A40" s="366" t="s">
        <v>12</v>
      </c>
      <c r="B40" s="366" t="s">
        <v>400</v>
      </c>
      <c r="C40" s="366" t="s">
        <v>408</v>
      </c>
      <c r="D40" s="366">
        <v>5</v>
      </c>
      <c r="E40" s="366" t="s">
        <v>12</v>
      </c>
      <c r="F40" s="366">
        <v>106</v>
      </c>
      <c r="G40" s="366" t="s">
        <v>398</v>
      </c>
    </row>
    <row r="41" spans="1:7">
      <c r="A41" s="366" t="s">
        <v>12</v>
      </c>
      <c r="B41" s="366" t="s">
        <v>381</v>
      </c>
      <c r="C41" s="366" t="s">
        <v>408</v>
      </c>
      <c r="D41" s="366">
        <v>3</v>
      </c>
      <c r="E41" s="366" t="s">
        <v>12</v>
      </c>
      <c r="F41" s="366">
        <v>26</v>
      </c>
      <c r="G41" s="366" t="s">
        <v>398</v>
      </c>
    </row>
    <row r="42" spans="1:7">
      <c r="A42" s="366" t="s">
        <v>12</v>
      </c>
      <c r="B42" s="366" t="s">
        <v>388</v>
      </c>
      <c r="C42" s="366" t="s">
        <v>408</v>
      </c>
      <c r="D42" s="366">
        <v>1</v>
      </c>
      <c r="E42" s="366" t="s">
        <v>12</v>
      </c>
      <c r="F42" s="366">
        <v>16</v>
      </c>
      <c r="G42" s="366" t="s">
        <v>398</v>
      </c>
    </row>
    <row r="43" spans="1:7">
      <c r="A43" s="797"/>
      <c r="B43" s="797"/>
      <c r="C43" s="797" t="s">
        <v>370</v>
      </c>
      <c r="D43" s="797">
        <f>SUM(D37:D42)</f>
        <v>18</v>
      </c>
      <c r="E43" s="797"/>
      <c r="F43" s="799">
        <f>SUM(F37:F42)</f>
        <v>251</v>
      </c>
      <c r="G43" s="797"/>
    </row>
    <row r="44" spans="1:7">
      <c r="A44" s="800"/>
      <c r="B44" s="800"/>
      <c r="C44" s="800" t="s">
        <v>505</v>
      </c>
      <c r="D44" s="800">
        <f>D43+D36+D33+D27+D25+D19+D15+D9</f>
        <v>75</v>
      </c>
      <c r="E44" s="800"/>
      <c r="F44" s="801">
        <f>F43+F36+F33+F27+F25+F19+F15+F9</f>
        <v>1010</v>
      </c>
      <c r="G44" s="800"/>
    </row>
    <row r="45" spans="1:7" ht="30.75" customHeight="1">
      <c r="A45" s="1063" t="s">
        <v>565</v>
      </c>
      <c r="B45" s="1063"/>
      <c r="C45" s="1063"/>
      <c r="D45" s="1063"/>
      <c r="E45" s="1063"/>
      <c r="F45" s="1063"/>
      <c r="G45" s="1063"/>
    </row>
    <row r="46" spans="1:7">
      <c r="A46" s="1064" t="s">
        <v>409</v>
      </c>
      <c r="B46" s="1064"/>
      <c r="C46" s="1064"/>
      <c r="D46" s="1064"/>
      <c r="E46" s="1064"/>
      <c r="F46" s="1064"/>
      <c r="G46" s="1064"/>
    </row>
    <row r="47" spans="1:7">
      <c r="A47" s="1064" t="s">
        <v>566</v>
      </c>
      <c r="B47" s="1064"/>
      <c r="C47" s="1064"/>
      <c r="D47" s="1064"/>
      <c r="E47" s="1064"/>
      <c r="F47" s="1064"/>
      <c r="G47" s="1064"/>
    </row>
    <row r="48" spans="1:7" ht="13.5" customHeight="1">
      <c r="A48" s="1064"/>
      <c r="B48" s="1064"/>
      <c r="C48" s="1064"/>
      <c r="D48" s="1064"/>
      <c r="E48" s="1064"/>
      <c r="F48" s="1064"/>
      <c r="G48" s="1064"/>
    </row>
    <row r="49" spans="1:7" ht="30.75" customHeight="1">
      <c r="A49" s="1065" t="s">
        <v>107</v>
      </c>
      <c r="B49" s="1065"/>
      <c r="C49" s="1065"/>
      <c r="D49" s="1065"/>
      <c r="E49" s="1065"/>
      <c r="F49" s="1065"/>
      <c r="G49" s="1065"/>
    </row>
  </sheetData>
  <mergeCells count="12">
    <mergeCell ref="A45:G45"/>
    <mergeCell ref="A48:G48"/>
    <mergeCell ref="A49:G49"/>
    <mergeCell ref="A1:G1"/>
    <mergeCell ref="A4:A5"/>
    <mergeCell ref="B4:B5"/>
    <mergeCell ref="C4:C5"/>
    <mergeCell ref="D4:G4"/>
    <mergeCell ref="A2:G2"/>
    <mergeCell ref="A3:G3"/>
    <mergeCell ref="A47:G47"/>
    <mergeCell ref="A46:G46"/>
  </mergeCells>
  <printOptions horizontalCentered="1" verticalCentered="1"/>
  <pageMargins left="0.25" right="0.25" top="0.5" bottom="0.5" header="0.5" footer="0.5"/>
  <pageSetup scale="8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B7DC-743A-48AE-BF94-3C71FB9CFFEF}">
  <sheetPr>
    <pageSetUpPr fitToPage="1"/>
  </sheetPr>
  <dimension ref="A1:AR94"/>
  <sheetViews>
    <sheetView zoomScale="80" zoomScaleNormal="80" workbookViewId="0">
      <selection activeCell="H94" sqref="H94"/>
    </sheetView>
  </sheetViews>
  <sheetFormatPr defaultColWidth="9.140625" defaultRowHeight="12.75"/>
  <cols>
    <col min="1" max="1" width="28.5703125" style="329" customWidth="1"/>
    <col min="2" max="2" width="6.42578125" style="329" customWidth="1"/>
    <col min="3" max="3" width="11" style="329" customWidth="1"/>
    <col min="4" max="4" width="9.7109375" style="329" customWidth="1"/>
    <col min="5" max="5" width="9.42578125" style="329" customWidth="1"/>
    <col min="6" max="6" width="10.140625" style="329" customWidth="1"/>
    <col min="7" max="7" width="13.28515625" style="329" customWidth="1"/>
    <col min="8" max="8" width="13.42578125" style="329" customWidth="1"/>
    <col min="9" max="9" width="2.42578125" style="329" customWidth="1"/>
    <col min="10" max="10" width="7.5703125" style="329" customWidth="1"/>
    <col min="11" max="11" width="9.5703125" style="329" customWidth="1"/>
    <col min="12" max="12" width="9.28515625" style="329" customWidth="1"/>
    <col min="13" max="13" width="9.85546875" style="329" customWidth="1"/>
    <col min="14" max="14" width="10.85546875" style="329" bestFit="1" customWidth="1"/>
    <col min="15" max="15" width="13.28515625" style="329" customWidth="1"/>
    <col min="16" max="16" width="12.7109375" style="329" customWidth="1"/>
    <col min="17" max="17" width="2.42578125" style="329" customWidth="1"/>
    <col min="18" max="18" width="6.42578125" style="329" customWidth="1"/>
    <col min="19" max="19" width="9.85546875" style="329" customWidth="1"/>
    <col min="20" max="20" width="10.140625" style="329" customWidth="1"/>
    <col min="21" max="21" width="9.42578125" style="329" customWidth="1"/>
    <col min="22" max="22" width="10.42578125" style="329" customWidth="1"/>
    <col min="23" max="24" width="13.28515625" style="329" customWidth="1"/>
    <col min="25" max="25" width="2.42578125" style="329" customWidth="1"/>
    <col min="26" max="26" width="6" style="329" customWidth="1"/>
    <col min="27" max="27" width="10.140625" style="329" customWidth="1"/>
    <col min="28" max="28" width="9.28515625" style="329" customWidth="1"/>
    <col min="29" max="29" width="9.42578125" style="329" customWidth="1"/>
    <col min="30" max="30" width="10.42578125" style="329" customWidth="1"/>
    <col min="31" max="32" width="13.28515625" style="329" customWidth="1"/>
    <col min="33" max="33" width="9.140625" style="329" customWidth="1"/>
    <col min="34" max="16384" width="9.140625" style="329"/>
  </cols>
  <sheetData>
    <row r="1" spans="1:44" ht="15.75">
      <c r="A1" s="847" t="s">
        <v>41</v>
      </c>
      <c r="B1" s="847"/>
      <c r="C1" s="847"/>
      <c r="D1" s="847"/>
      <c r="E1" s="847"/>
      <c r="F1" s="847"/>
      <c r="G1" s="847"/>
      <c r="H1" s="847"/>
      <c r="I1" s="847"/>
      <c r="J1" s="847"/>
      <c r="K1" s="847"/>
      <c r="L1" s="847"/>
      <c r="M1" s="847"/>
      <c r="N1" s="847"/>
      <c r="O1" s="813"/>
    </row>
    <row r="2" spans="1:44" ht="15.75" customHeight="1">
      <c r="A2" s="837" t="s">
        <v>1</v>
      </c>
      <c r="B2" s="837"/>
      <c r="C2" s="837"/>
      <c r="D2" s="837"/>
      <c r="E2" s="837"/>
      <c r="F2" s="837"/>
      <c r="G2" s="837"/>
      <c r="H2" s="837"/>
      <c r="I2" s="837"/>
      <c r="J2" s="837"/>
      <c r="K2" s="837"/>
      <c r="L2" s="837"/>
      <c r="M2" s="837"/>
      <c r="N2" s="837"/>
      <c r="O2" s="813"/>
    </row>
    <row r="3" spans="1:44" ht="15.75" customHeight="1">
      <c r="A3" s="842" t="s">
        <v>571</v>
      </c>
      <c r="B3" s="842"/>
      <c r="C3" s="842"/>
      <c r="D3" s="842"/>
      <c r="E3" s="842"/>
      <c r="F3" s="842"/>
      <c r="G3" s="842"/>
      <c r="H3" s="842"/>
      <c r="I3" s="842"/>
      <c r="J3" s="842"/>
      <c r="K3" s="842"/>
      <c r="L3" s="842"/>
      <c r="M3" s="842"/>
      <c r="N3" s="842"/>
      <c r="O3" s="813"/>
    </row>
    <row r="4" spans="1:44" ht="15.75" customHeight="1" thickBot="1">
      <c r="A4" s="789"/>
      <c r="B4" s="812"/>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row>
    <row r="5" spans="1:44" ht="19.5" thickBot="1">
      <c r="A5" s="817"/>
      <c r="B5" s="848" t="s">
        <v>42</v>
      </c>
      <c r="C5" s="849"/>
      <c r="D5" s="849"/>
      <c r="E5" s="849"/>
      <c r="F5" s="849"/>
      <c r="G5" s="849"/>
      <c r="H5" s="849"/>
      <c r="I5" s="437"/>
      <c r="J5" s="850" t="s">
        <v>43</v>
      </c>
      <c r="K5" s="849"/>
      <c r="L5" s="849"/>
      <c r="M5" s="849"/>
      <c r="N5" s="849"/>
      <c r="O5" s="849"/>
      <c r="P5" s="849"/>
      <c r="Q5" s="437"/>
      <c r="R5" s="851" t="s">
        <v>44</v>
      </c>
      <c r="S5" s="851"/>
      <c r="T5" s="851"/>
      <c r="U5" s="851"/>
      <c r="V5" s="851"/>
      <c r="W5" s="851"/>
      <c r="X5" s="852"/>
      <c r="Y5" s="590"/>
      <c r="Z5" s="848" t="s">
        <v>521</v>
      </c>
      <c r="AA5" s="849"/>
      <c r="AB5" s="849"/>
      <c r="AC5" s="849"/>
      <c r="AD5" s="849"/>
      <c r="AE5" s="849"/>
      <c r="AF5" s="853"/>
    </row>
    <row r="6" spans="1:44" ht="14.25">
      <c r="A6" s="438"/>
      <c r="B6" s="651"/>
      <c r="C6" s="854" t="s">
        <v>45</v>
      </c>
      <c r="D6" s="855"/>
      <c r="E6" s="855"/>
      <c r="F6" s="855"/>
      <c r="G6" s="855"/>
      <c r="H6" s="855"/>
      <c r="I6" s="440"/>
      <c r="J6" s="651"/>
      <c r="K6" s="855" t="s">
        <v>524</v>
      </c>
      <c r="L6" s="855"/>
      <c r="M6" s="855"/>
      <c r="N6" s="855"/>
      <c r="O6" s="855"/>
      <c r="P6" s="855"/>
      <c r="Q6" s="440"/>
      <c r="R6" s="439"/>
      <c r="S6" s="855" t="s">
        <v>524</v>
      </c>
      <c r="T6" s="855"/>
      <c r="U6" s="855"/>
      <c r="V6" s="855"/>
      <c r="W6" s="855"/>
      <c r="X6" s="856"/>
      <c r="Y6" s="437"/>
      <c r="Z6" s="439"/>
      <c r="AA6" s="854" t="s">
        <v>524</v>
      </c>
      <c r="AB6" s="855"/>
      <c r="AC6" s="855"/>
      <c r="AD6" s="855"/>
      <c r="AE6" s="855"/>
      <c r="AF6" s="856"/>
    </row>
    <row r="7" spans="1:44" ht="27">
      <c r="A7" s="441" t="s">
        <v>46</v>
      </c>
      <c r="B7" s="442" t="s">
        <v>47</v>
      </c>
      <c r="C7" s="627" t="s">
        <v>48</v>
      </c>
      <c r="D7" s="444" t="s">
        <v>49</v>
      </c>
      <c r="E7" s="444" t="s">
        <v>50</v>
      </c>
      <c r="F7" s="444" t="s">
        <v>51</v>
      </c>
      <c r="G7" s="444" t="s">
        <v>52</v>
      </c>
      <c r="H7" s="613" t="s">
        <v>53</v>
      </c>
      <c r="I7" s="440"/>
      <c r="J7" s="442" t="s">
        <v>47</v>
      </c>
      <c r="K7" s="627" t="s">
        <v>48</v>
      </c>
      <c r="L7" s="444" t="s">
        <v>54</v>
      </c>
      <c r="M7" s="444" t="s">
        <v>50</v>
      </c>
      <c r="N7" s="444" t="s">
        <v>51</v>
      </c>
      <c r="O7" s="444" t="s">
        <v>52</v>
      </c>
      <c r="P7" s="613" t="s">
        <v>53</v>
      </c>
      <c r="Q7" s="440"/>
      <c r="R7" s="442" t="s">
        <v>47</v>
      </c>
      <c r="S7" s="627" t="s">
        <v>48</v>
      </c>
      <c r="T7" s="444" t="s">
        <v>54</v>
      </c>
      <c r="U7" s="444" t="s">
        <v>50</v>
      </c>
      <c r="V7" s="444" t="s">
        <v>51</v>
      </c>
      <c r="W7" s="444" t="s">
        <v>52</v>
      </c>
      <c r="X7" s="445" t="s">
        <v>53</v>
      </c>
      <c r="Y7" s="440"/>
      <c r="Z7" s="442" t="s">
        <v>47</v>
      </c>
      <c r="AA7" s="443" t="s">
        <v>48</v>
      </c>
      <c r="AB7" s="444" t="s">
        <v>54</v>
      </c>
      <c r="AC7" s="444" t="s">
        <v>50</v>
      </c>
      <c r="AD7" s="444" t="s">
        <v>51</v>
      </c>
      <c r="AE7" s="444" t="s">
        <v>52</v>
      </c>
      <c r="AF7" s="445" t="s">
        <v>53</v>
      </c>
    </row>
    <row r="8" spans="1:44" ht="23.25" customHeight="1">
      <c r="A8" s="446" t="s">
        <v>11</v>
      </c>
      <c r="B8" s="447"/>
      <c r="C8" s="694" t="s">
        <v>55</v>
      </c>
      <c r="D8" s="448" t="s">
        <v>56</v>
      </c>
      <c r="E8" s="448" t="s">
        <v>57</v>
      </c>
      <c r="F8" s="448" t="s">
        <v>58</v>
      </c>
      <c r="G8" s="448" t="s">
        <v>59</v>
      </c>
      <c r="H8" s="614"/>
      <c r="I8" s="440"/>
      <c r="J8" s="447"/>
      <c r="K8" s="628"/>
      <c r="L8" s="449"/>
      <c r="M8" s="449"/>
      <c r="N8" s="449"/>
      <c r="O8" s="449"/>
      <c r="P8" s="614"/>
      <c r="Q8" s="440"/>
      <c r="R8" s="447"/>
      <c r="S8" s="628"/>
      <c r="T8" s="449"/>
      <c r="U8" s="449"/>
      <c r="V8" s="449"/>
      <c r="W8" s="449"/>
      <c r="X8" s="589"/>
      <c r="Y8" s="440"/>
      <c r="Z8" s="447"/>
      <c r="AA8" s="628"/>
      <c r="AB8" s="449"/>
      <c r="AC8" s="449"/>
      <c r="AD8" s="449"/>
      <c r="AE8" s="449"/>
      <c r="AF8" s="589"/>
    </row>
    <row r="9" spans="1:44">
      <c r="A9" s="231" t="s">
        <v>60</v>
      </c>
      <c r="B9" s="450" t="s">
        <v>65</v>
      </c>
      <c r="C9" s="630">
        <f>K9+S9</f>
        <v>2969</v>
      </c>
      <c r="D9" s="587">
        <v>0</v>
      </c>
      <c r="E9" s="587">
        <v>0</v>
      </c>
      <c r="F9" s="237">
        <f>N9+V9</f>
        <v>58931.829999998998</v>
      </c>
      <c r="G9" s="394">
        <f>O9+W9</f>
        <v>2423239.3699999596</v>
      </c>
      <c r="H9" s="652">
        <f>G9/$G$67</f>
        <v>2.9375818548060244E-2</v>
      </c>
      <c r="I9" s="452"/>
      <c r="J9" s="450" t="s">
        <v>65</v>
      </c>
      <c r="K9" s="650">
        <v>1265</v>
      </c>
      <c r="L9" s="630">
        <v>0</v>
      </c>
      <c r="M9" s="630">
        <v>0</v>
      </c>
      <c r="N9" s="650">
        <v>25158.08999999952</v>
      </c>
      <c r="O9" s="650">
        <v>1032415.4499999839</v>
      </c>
      <c r="P9" s="652">
        <f>O9/$O$67</f>
        <v>2.4450998060143864E-2</v>
      </c>
      <c r="Q9" s="452"/>
      <c r="R9" s="450" t="s">
        <v>65</v>
      </c>
      <c r="S9" s="650">
        <v>1704</v>
      </c>
      <c r="T9" s="630">
        <v>0</v>
      </c>
      <c r="U9" s="630">
        <v>0</v>
      </c>
      <c r="V9" s="650">
        <v>33773.739999999474</v>
      </c>
      <c r="W9" s="821">
        <v>1390823.9199999757</v>
      </c>
      <c r="X9" s="671">
        <f>W9/$W$67</f>
        <v>3.453995801751631E-2</v>
      </c>
      <c r="Y9" s="452"/>
      <c r="Z9" s="450" t="s">
        <v>65</v>
      </c>
      <c r="AA9" s="650">
        <v>1042</v>
      </c>
      <c r="AB9" s="587">
        <v>0</v>
      </c>
      <c r="AC9" s="587">
        <v>0</v>
      </c>
      <c r="AD9" s="650">
        <v>20830.63999999981</v>
      </c>
      <c r="AE9" s="821">
        <v>850080.65999998804</v>
      </c>
      <c r="AF9" s="671">
        <f>AE9/$AE$67</f>
        <v>2.4316940314320669E-2</v>
      </c>
    </row>
    <row r="10" spans="1:44" ht="14.25">
      <c r="A10" s="231" t="s">
        <v>63</v>
      </c>
      <c r="B10" s="450" t="s">
        <v>65</v>
      </c>
      <c r="C10" s="630">
        <f t="shared" ref="C10:C12" si="0">K10+S10</f>
        <v>0</v>
      </c>
      <c r="D10" s="630">
        <v>0</v>
      </c>
      <c r="E10" s="630">
        <v>0</v>
      </c>
      <c r="F10" s="237">
        <f t="shared" ref="F10:G12" si="1">N10+V10</f>
        <v>0</v>
      </c>
      <c r="G10" s="394">
        <f t="shared" si="1"/>
        <v>0</v>
      </c>
      <c r="H10" s="652">
        <f t="shared" ref="H10:H12" si="2">G10/$G$67</f>
        <v>0</v>
      </c>
      <c r="I10" s="452"/>
      <c r="J10" s="450" t="s">
        <v>65</v>
      </c>
      <c r="K10" s="630">
        <v>0</v>
      </c>
      <c r="L10" s="630">
        <v>0</v>
      </c>
      <c r="M10" s="630">
        <v>0</v>
      </c>
      <c r="N10" s="630">
        <v>0</v>
      </c>
      <c r="O10" s="819">
        <v>0</v>
      </c>
      <c r="P10" s="652">
        <f>O10/$O$67</f>
        <v>0</v>
      </c>
      <c r="Q10" s="452"/>
      <c r="R10" s="450" t="s">
        <v>65</v>
      </c>
      <c r="S10" s="630">
        <v>0</v>
      </c>
      <c r="T10" s="630">
        <v>0</v>
      </c>
      <c r="U10" s="630">
        <v>0</v>
      </c>
      <c r="V10" s="630">
        <v>0</v>
      </c>
      <c r="W10" s="787">
        <v>0</v>
      </c>
      <c r="X10" s="671">
        <f>W10/$W$67</f>
        <v>0</v>
      </c>
      <c r="Y10" s="452"/>
      <c r="Z10" s="450" t="s">
        <v>65</v>
      </c>
      <c r="AA10" s="630"/>
      <c r="AB10" s="587"/>
      <c r="AC10" s="587"/>
      <c r="AD10" s="630"/>
      <c r="AE10" s="394"/>
      <c r="AF10" s="671">
        <f>AE10/$AE$67</f>
        <v>0</v>
      </c>
      <c r="AH10"/>
      <c r="AI10"/>
      <c r="AJ10"/>
      <c r="AK10"/>
      <c r="AL10"/>
      <c r="AM10"/>
      <c r="AN10"/>
      <c r="AO10"/>
      <c r="AP10"/>
      <c r="AQ10"/>
      <c r="AR10"/>
    </row>
    <row r="11" spans="1:44">
      <c r="A11" s="231" t="s">
        <v>62</v>
      </c>
      <c r="B11" s="450" t="s">
        <v>61</v>
      </c>
      <c r="C11" s="630">
        <f t="shared" si="0"/>
        <v>0</v>
      </c>
      <c r="D11" s="630">
        <v>0</v>
      </c>
      <c r="E11" s="630">
        <v>0</v>
      </c>
      <c r="F11" s="237">
        <f t="shared" si="1"/>
        <v>0</v>
      </c>
      <c r="G11" s="394">
        <f t="shared" si="1"/>
        <v>0</v>
      </c>
      <c r="H11" s="652">
        <f t="shared" si="2"/>
        <v>0</v>
      </c>
      <c r="I11" s="452"/>
      <c r="J11" s="450" t="s">
        <v>61</v>
      </c>
      <c r="K11" s="630">
        <v>0</v>
      </c>
      <c r="L11" s="630">
        <v>0</v>
      </c>
      <c r="M11" s="630">
        <v>0</v>
      </c>
      <c r="N11" s="630">
        <v>0</v>
      </c>
      <c r="O11" s="820">
        <v>0</v>
      </c>
      <c r="P11" s="653">
        <f>O11/$O$67</f>
        <v>0</v>
      </c>
      <c r="Q11" s="452"/>
      <c r="R11" s="450" t="s">
        <v>61</v>
      </c>
      <c r="S11" s="630">
        <v>0</v>
      </c>
      <c r="T11" s="630">
        <v>0</v>
      </c>
      <c r="U11" s="630">
        <v>0</v>
      </c>
      <c r="V11" s="630">
        <v>0</v>
      </c>
      <c r="W11" s="787">
        <v>0</v>
      </c>
      <c r="X11" s="238">
        <f>W11/$W$67</f>
        <v>0</v>
      </c>
      <c r="Y11" s="452"/>
      <c r="Z11" s="450" t="s">
        <v>61</v>
      </c>
      <c r="AA11" s="630"/>
      <c r="AB11" s="237"/>
      <c r="AC11" s="237"/>
      <c r="AD11" s="237"/>
      <c r="AE11" s="394"/>
      <c r="AF11" s="671">
        <f>AE11/$AE$67</f>
        <v>0</v>
      </c>
      <c r="AH11"/>
      <c r="AI11"/>
      <c r="AJ11"/>
      <c r="AK11"/>
      <c r="AL11"/>
      <c r="AM11"/>
      <c r="AN11"/>
      <c r="AO11"/>
      <c r="AP11"/>
      <c r="AQ11"/>
      <c r="AR11"/>
    </row>
    <row r="12" spans="1:44">
      <c r="A12" s="231" t="s">
        <v>507</v>
      </c>
      <c r="B12" s="450" t="s">
        <v>61</v>
      </c>
      <c r="C12" s="630">
        <f t="shared" si="0"/>
        <v>0</v>
      </c>
      <c r="D12" s="630">
        <v>0</v>
      </c>
      <c r="E12" s="630">
        <v>0</v>
      </c>
      <c r="F12" s="237">
        <f t="shared" si="1"/>
        <v>0</v>
      </c>
      <c r="G12" s="394">
        <f t="shared" si="1"/>
        <v>0</v>
      </c>
      <c r="H12" s="652">
        <f t="shared" si="2"/>
        <v>0</v>
      </c>
      <c r="I12" s="452"/>
      <c r="J12" s="450" t="s">
        <v>61</v>
      </c>
      <c r="K12" s="630">
        <v>0</v>
      </c>
      <c r="L12" s="630">
        <v>0</v>
      </c>
      <c r="M12" s="630">
        <v>0</v>
      </c>
      <c r="N12" s="630">
        <v>0</v>
      </c>
      <c r="O12" s="820">
        <v>0</v>
      </c>
      <c r="P12" s="653">
        <f>O12/$O$67</f>
        <v>0</v>
      </c>
      <c r="Q12" s="452"/>
      <c r="R12" s="450" t="s">
        <v>61</v>
      </c>
      <c r="S12" s="630">
        <v>0</v>
      </c>
      <c r="T12" s="630">
        <v>0</v>
      </c>
      <c r="U12" s="630">
        <v>0</v>
      </c>
      <c r="V12" s="630">
        <v>0</v>
      </c>
      <c r="W12" s="787">
        <v>0</v>
      </c>
      <c r="X12" s="238">
        <f>W12/$W$67</f>
        <v>0</v>
      </c>
      <c r="Y12" s="452"/>
      <c r="Z12" s="450" t="s">
        <v>61</v>
      </c>
      <c r="AA12" s="630"/>
      <c r="AB12" s="237"/>
      <c r="AC12" s="237"/>
      <c r="AD12" s="237"/>
      <c r="AE12" s="394"/>
      <c r="AF12" s="671">
        <f>AE12/$AE$67</f>
        <v>0</v>
      </c>
      <c r="AH12"/>
      <c r="AI12"/>
      <c r="AJ12"/>
      <c r="AK12"/>
      <c r="AL12"/>
      <c r="AM12"/>
      <c r="AN12"/>
      <c r="AO12"/>
      <c r="AP12"/>
      <c r="AQ12"/>
      <c r="AR12"/>
    </row>
    <row r="13" spans="1:44">
      <c r="A13" s="341"/>
      <c r="B13" s="450"/>
      <c r="C13" s="630"/>
      <c r="D13" s="237"/>
      <c r="E13" s="237"/>
      <c r="F13" s="237"/>
      <c r="G13" s="394"/>
      <c r="H13" s="652"/>
      <c r="I13" s="452"/>
      <c r="J13" s="450"/>
      <c r="K13" s="630"/>
      <c r="L13" s="237"/>
      <c r="M13" s="237"/>
      <c r="N13" s="237"/>
      <c r="O13" s="646"/>
      <c r="P13" s="653"/>
      <c r="Q13" s="452"/>
      <c r="R13" s="450"/>
      <c r="S13" s="630"/>
      <c r="T13" s="237"/>
      <c r="U13" s="237"/>
      <c r="V13" s="237"/>
      <c r="W13" s="646"/>
      <c r="X13" s="238"/>
      <c r="Y13" s="452"/>
      <c r="Z13" s="450"/>
      <c r="AA13" s="630"/>
      <c r="AB13" s="237"/>
      <c r="AC13" s="237"/>
      <c r="AD13" s="237"/>
      <c r="AE13" s="646"/>
      <c r="AF13" s="671"/>
      <c r="AH13"/>
      <c r="AI13"/>
      <c r="AJ13"/>
      <c r="AK13"/>
      <c r="AL13"/>
      <c r="AM13"/>
      <c r="AN13"/>
      <c r="AO13"/>
      <c r="AP13"/>
      <c r="AQ13"/>
      <c r="AR13"/>
    </row>
    <row r="14" spans="1:44">
      <c r="A14" s="453" t="s">
        <v>13</v>
      </c>
      <c r="B14" s="452"/>
      <c r="C14" s="556"/>
      <c r="D14" s="240"/>
      <c r="E14" s="240"/>
      <c r="F14" s="240"/>
      <c r="G14" s="240"/>
      <c r="H14" s="615"/>
      <c r="I14" s="452"/>
      <c r="J14" s="452"/>
      <c r="K14" s="556"/>
      <c r="L14" s="240"/>
      <c r="M14" s="240"/>
      <c r="N14" s="240"/>
      <c r="O14" s="240"/>
      <c r="P14" s="240"/>
      <c r="Q14" s="452"/>
      <c r="R14" s="452"/>
      <c r="S14" s="556"/>
      <c r="T14" s="240"/>
      <c r="U14" s="240"/>
      <c r="V14" s="240"/>
      <c r="W14" s="240"/>
      <c r="X14" s="454"/>
      <c r="Y14" s="452"/>
      <c r="Z14" s="452"/>
      <c r="AA14" s="556"/>
      <c r="AB14" s="240"/>
      <c r="AC14" s="240"/>
      <c r="AD14" s="240"/>
      <c r="AE14" s="240"/>
      <c r="AF14" s="454"/>
      <c r="AH14"/>
      <c r="AI14"/>
      <c r="AJ14"/>
      <c r="AK14"/>
      <c r="AL14"/>
      <c r="AM14"/>
      <c r="AN14"/>
      <c r="AO14"/>
      <c r="AP14"/>
      <c r="AQ14"/>
      <c r="AR14"/>
    </row>
    <row r="15" spans="1:44" ht="14.25">
      <c r="A15" s="231" t="s">
        <v>514</v>
      </c>
      <c r="B15" s="450" t="s">
        <v>65</v>
      </c>
      <c r="C15" s="630">
        <f>K15+S15</f>
        <v>85472</v>
      </c>
      <c r="D15" s="587">
        <v>0</v>
      </c>
      <c r="E15" s="587">
        <v>0</v>
      </c>
      <c r="F15" s="237">
        <f t="shared" ref="F15:G17" si="3">N15+V15</f>
        <v>270006.15465544141</v>
      </c>
      <c r="G15" s="394">
        <f t="shared" si="3"/>
        <v>4117624.7199998675</v>
      </c>
      <c r="H15" s="652">
        <f t="shared" ref="H15:H17" si="4">G15/$G$67</f>
        <v>4.9916074375981064E-2</v>
      </c>
      <c r="I15" s="452"/>
      <c r="J15" s="450" t="s">
        <v>65</v>
      </c>
      <c r="K15" s="650">
        <v>43544</v>
      </c>
      <c r="L15" s="630">
        <v>0</v>
      </c>
      <c r="M15" s="630">
        <v>0</v>
      </c>
      <c r="N15" s="650">
        <v>137555.55033597618</v>
      </c>
      <c r="O15" s="650">
        <v>2072865.8499999635</v>
      </c>
      <c r="P15" s="653">
        <f t="shared" ref="P15:P22" si="5">O15/$O$67</f>
        <v>4.9092290198958527E-2</v>
      </c>
      <c r="Q15" s="452"/>
      <c r="R15" s="450" t="s">
        <v>65</v>
      </c>
      <c r="S15" s="650">
        <v>41928</v>
      </c>
      <c r="T15" s="630">
        <v>0</v>
      </c>
      <c r="U15" s="630">
        <v>0</v>
      </c>
      <c r="V15" s="650">
        <v>132450.60431946523</v>
      </c>
      <c r="W15" s="821">
        <v>2044758.8699999042</v>
      </c>
      <c r="X15" s="238">
        <f>W15/$W$67</f>
        <v>5.0779889898458185E-2</v>
      </c>
      <c r="Y15" s="452"/>
      <c r="Z15" s="450" t="s">
        <v>65</v>
      </c>
      <c r="AA15" s="650">
        <v>43666</v>
      </c>
      <c r="AB15" s="587">
        <v>0</v>
      </c>
      <c r="AC15" s="587">
        <v>0</v>
      </c>
      <c r="AD15" s="650">
        <v>137940.94848821277</v>
      </c>
      <c r="AE15" s="821">
        <v>1891218.1099998471</v>
      </c>
      <c r="AF15" s="238">
        <f t="shared" ref="AF15:AF22" si="6">AE15/$AE$67</f>
        <v>5.4099146194232055E-2</v>
      </c>
      <c r="AH15"/>
      <c r="AI15"/>
      <c r="AJ15"/>
      <c r="AK15"/>
      <c r="AL15"/>
      <c r="AM15"/>
      <c r="AN15"/>
      <c r="AO15"/>
      <c r="AP15"/>
      <c r="AQ15"/>
      <c r="AR15"/>
    </row>
    <row r="16" spans="1:44" ht="14.25">
      <c r="A16" s="231" t="s">
        <v>515</v>
      </c>
      <c r="B16" s="450" t="s">
        <v>65</v>
      </c>
      <c r="C16" s="630">
        <f>K16+S16</f>
        <v>2977</v>
      </c>
      <c r="D16" s="587">
        <v>0</v>
      </c>
      <c r="E16" s="587">
        <v>0</v>
      </c>
      <c r="F16" s="237">
        <f t="shared" si="3"/>
        <v>18903.950000000528</v>
      </c>
      <c r="G16" s="394">
        <f t="shared" si="3"/>
        <v>134125.18000000287</v>
      </c>
      <c r="H16" s="652">
        <f t="shared" si="4"/>
        <v>1.6259379899419796E-3</v>
      </c>
      <c r="I16" s="452"/>
      <c r="J16" s="450" t="s">
        <v>65</v>
      </c>
      <c r="K16" s="650">
        <v>1686</v>
      </c>
      <c r="L16" s="630">
        <v>0</v>
      </c>
      <c r="M16" s="630">
        <v>0</v>
      </c>
      <c r="N16" s="650">
        <v>10706.100000000337</v>
      </c>
      <c r="O16" s="650">
        <v>78606.010000002003</v>
      </c>
      <c r="P16" s="653">
        <f t="shared" si="5"/>
        <v>1.8616492014195719E-3</v>
      </c>
      <c r="Q16" s="452"/>
      <c r="R16" s="450" t="s">
        <v>65</v>
      </c>
      <c r="S16" s="650">
        <v>1291</v>
      </c>
      <c r="T16" s="630">
        <v>0</v>
      </c>
      <c r="U16" s="630">
        <v>0</v>
      </c>
      <c r="V16" s="650">
        <v>8197.8500000001932</v>
      </c>
      <c r="W16" s="821">
        <v>55519.170000000879</v>
      </c>
      <c r="X16" s="238">
        <f>W16/$W$67</f>
        <v>1.3787725199372576E-3</v>
      </c>
      <c r="Y16" s="452"/>
      <c r="Z16" s="450" t="s">
        <v>65</v>
      </c>
      <c r="AA16" s="650">
        <v>1035</v>
      </c>
      <c r="AB16" s="587">
        <v>0</v>
      </c>
      <c r="AC16" s="587">
        <v>0</v>
      </c>
      <c r="AD16" s="650">
        <v>6572.2500000001</v>
      </c>
      <c r="AE16" s="821">
        <v>42411.160000000142</v>
      </c>
      <c r="AF16" s="238">
        <f t="shared" si="6"/>
        <v>1.2131903417037181E-3</v>
      </c>
      <c r="AH16"/>
      <c r="AI16"/>
      <c r="AJ16"/>
      <c r="AK16"/>
      <c r="AL16"/>
      <c r="AM16"/>
      <c r="AN16"/>
      <c r="AO16"/>
      <c r="AP16"/>
      <c r="AQ16"/>
      <c r="AR16"/>
    </row>
    <row r="17" spans="1:44">
      <c r="A17" s="231" t="s">
        <v>508</v>
      </c>
      <c r="B17" s="450" t="s">
        <v>65</v>
      </c>
      <c r="C17" s="630">
        <f>K17+S17</f>
        <v>13042</v>
      </c>
      <c r="D17" s="587">
        <v>0</v>
      </c>
      <c r="E17" s="587">
        <v>0</v>
      </c>
      <c r="F17" s="237">
        <f t="shared" si="3"/>
        <v>31170.379999997378</v>
      </c>
      <c r="G17" s="394">
        <f t="shared" si="3"/>
        <v>3015898.1999999988</v>
      </c>
      <c r="H17" s="652">
        <f t="shared" si="4"/>
        <v>3.6560349497219889E-2</v>
      </c>
      <c r="I17" s="452"/>
      <c r="J17" s="450" t="s">
        <v>65</v>
      </c>
      <c r="K17" s="650">
        <v>5555</v>
      </c>
      <c r="L17" s="630">
        <v>0</v>
      </c>
      <c r="M17" s="630">
        <v>0</v>
      </c>
      <c r="N17" s="650">
        <v>13276.449999999251</v>
      </c>
      <c r="O17" s="650">
        <v>1130355.0199999996</v>
      </c>
      <c r="P17" s="653">
        <f t="shared" si="5"/>
        <v>2.6770529636392305E-2</v>
      </c>
      <c r="Q17" s="452"/>
      <c r="R17" s="450" t="s">
        <v>65</v>
      </c>
      <c r="S17" s="650">
        <v>7487</v>
      </c>
      <c r="T17" s="630">
        <v>0</v>
      </c>
      <c r="U17" s="630">
        <v>0</v>
      </c>
      <c r="V17" s="650">
        <v>17893.929999998127</v>
      </c>
      <c r="W17" s="821">
        <v>1885543.1799999992</v>
      </c>
      <c r="X17" s="238">
        <f>W17/$W$67</f>
        <v>4.6825900346476143E-2</v>
      </c>
      <c r="Y17" s="452"/>
      <c r="Z17" s="450" t="s">
        <v>65</v>
      </c>
      <c r="AA17" s="650">
        <v>4266</v>
      </c>
      <c r="AB17" s="587">
        <v>0</v>
      </c>
      <c r="AC17" s="587">
        <v>0</v>
      </c>
      <c r="AD17" s="650">
        <v>10195.740000000002</v>
      </c>
      <c r="AE17" s="821">
        <v>798421.59999999974</v>
      </c>
      <c r="AF17" s="238">
        <f t="shared" si="6"/>
        <v>2.2839209626136746E-2</v>
      </c>
      <c r="AH17"/>
      <c r="AI17"/>
      <c r="AJ17"/>
      <c r="AK17"/>
      <c r="AL17"/>
      <c r="AM17"/>
      <c r="AN17"/>
      <c r="AO17"/>
      <c r="AP17"/>
      <c r="AQ17"/>
      <c r="AR17"/>
    </row>
    <row r="18" spans="1:44">
      <c r="A18" s="231"/>
      <c r="B18" s="450"/>
      <c r="C18" s="630"/>
      <c r="D18" s="587"/>
      <c r="E18" s="587"/>
      <c r="F18" s="237"/>
      <c r="G18" s="394"/>
      <c r="H18" s="653"/>
      <c r="I18" s="452"/>
      <c r="J18" s="450"/>
      <c r="K18" s="650"/>
      <c r="L18" s="587"/>
      <c r="M18" s="587"/>
      <c r="N18" s="650"/>
      <c r="O18" s="819"/>
      <c r="P18" s="653"/>
      <c r="Q18" s="452"/>
      <c r="R18" s="450"/>
      <c r="S18" s="650"/>
      <c r="T18" s="587"/>
      <c r="U18" s="587"/>
      <c r="V18" s="650"/>
      <c r="W18" s="786"/>
      <c r="X18" s="238"/>
      <c r="Y18" s="452"/>
      <c r="Z18" s="450"/>
      <c r="AA18" s="823"/>
      <c r="AB18" s="587"/>
      <c r="AC18" s="587"/>
      <c r="AD18" s="823"/>
      <c r="AE18" s="788"/>
      <c r="AF18" s="238"/>
      <c r="AH18"/>
      <c r="AI18"/>
      <c r="AJ18"/>
      <c r="AK18"/>
      <c r="AL18"/>
      <c r="AM18"/>
      <c r="AN18"/>
      <c r="AO18"/>
      <c r="AP18"/>
      <c r="AQ18"/>
      <c r="AR18"/>
    </row>
    <row r="19" spans="1:44">
      <c r="A19" s="231" t="s">
        <v>70</v>
      </c>
      <c r="B19" s="450" t="s">
        <v>61</v>
      </c>
      <c r="C19" s="630">
        <f>K19+S19</f>
        <v>69768</v>
      </c>
      <c r="D19" s="587">
        <v>0</v>
      </c>
      <c r="E19" s="587">
        <v>0</v>
      </c>
      <c r="F19" s="237">
        <f>N19+V19</f>
        <v>113721.83999997555</v>
      </c>
      <c r="G19" s="394">
        <f>O19+W19</f>
        <v>3105304.5600005407</v>
      </c>
      <c r="H19" s="652">
        <f t="shared" ref="H19:H22" si="7">G19/$G$67</f>
        <v>3.7644181759493883E-2</v>
      </c>
      <c r="I19" s="452"/>
      <c r="J19" s="450" t="s">
        <v>61</v>
      </c>
      <c r="K19" s="650">
        <v>34502</v>
      </c>
      <c r="L19" s="630">
        <v>0</v>
      </c>
      <c r="M19" s="630">
        <v>0</v>
      </c>
      <c r="N19" s="650">
        <v>56238.259999988775</v>
      </c>
      <c r="O19" s="650">
        <v>1535639.8600002702</v>
      </c>
      <c r="P19" s="653">
        <f t="shared" si="5"/>
        <v>3.6369009431180814E-2</v>
      </c>
      <c r="Q19" s="452"/>
      <c r="R19" s="450" t="s">
        <v>61</v>
      </c>
      <c r="S19" s="650">
        <v>35266</v>
      </c>
      <c r="T19" s="630">
        <v>0</v>
      </c>
      <c r="U19" s="630">
        <v>0</v>
      </c>
      <c r="V19" s="650">
        <v>57483.579999986767</v>
      </c>
      <c r="W19" s="821">
        <v>1569664.7000002703</v>
      </c>
      <c r="X19" s="238">
        <f t="shared" ref="X19:X22" si="8">W19/$W$67</f>
        <v>3.8981320395746151E-2</v>
      </c>
      <c r="Y19" s="452"/>
      <c r="Z19" s="450" t="s">
        <v>61</v>
      </c>
      <c r="AA19" s="650">
        <v>33219</v>
      </c>
      <c r="AB19" s="587">
        <v>0</v>
      </c>
      <c r="AC19" s="587">
        <v>0</v>
      </c>
      <c r="AD19" s="650">
        <v>54146.969999994602</v>
      </c>
      <c r="AE19" s="821">
        <v>1478533.5300002594</v>
      </c>
      <c r="AF19" s="238">
        <f t="shared" si="6"/>
        <v>4.2294117833169692E-2</v>
      </c>
      <c r="AH19"/>
      <c r="AI19"/>
      <c r="AJ19"/>
      <c r="AK19"/>
      <c r="AL19"/>
      <c r="AM19"/>
      <c r="AN19"/>
      <c r="AO19"/>
      <c r="AP19"/>
      <c r="AQ19"/>
      <c r="AR19"/>
    </row>
    <row r="20" spans="1:44">
      <c r="A20" s="231" t="s">
        <v>550</v>
      </c>
      <c r="B20" s="450" t="s">
        <v>61</v>
      </c>
      <c r="C20" s="630">
        <f t="shared" ref="C20:C21" si="9">K20+S20</f>
        <v>0</v>
      </c>
      <c r="D20" s="630">
        <v>0</v>
      </c>
      <c r="E20" s="630">
        <v>0</v>
      </c>
      <c r="F20" s="237">
        <f t="shared" ref="F20:G21" si="10">N20+V20</f>
        <v>0</v>
      </c>
      <c r="G20" s="394">
        <f t="shared" si="10"/>
        <v>0</v>
      </c>
      <c r="H20" s="652">
        <f t="shared" si="7"/>
        <v>0</v>
      </c>
      <c r="I20" s="452"/>
      <c r="J20" s="450" t="s">
        <v>61</v>
      </c>
      <c r="K20" s="630">
        <v>0</v>
      </c>
      <c r="L20" s="630">
        <v>0</v>
      </c>
      <c r="M20" s="630">
        <v>0</v>
      </c>
      <c r="N20" s="630">
        <v>0</v>
      </c>
      <c r="O20" s="820">
        <v>0</v>
      </c>
      <c r="P20" s="653">
        <f t="shared" si="5"/>
        <v>0</v>
      </c>
      <c r="Q20" s="452"/>
      <c r="R20" s="450" t="s">
        <v>61</v>
      </c>
      <c r="S20" s="630">
        <v>0</v>
      </c>
      <c r="T20" s="630">
        <v>0</v>
      </c>
      <c r="U20" s="630">
        <v>0</v>
      </c>
      <c r="V20" s="630">
        <v>0</v>
      </c>
      <c r="W20" s="787">
        <v>0</v>
      </c>
      <c r="X20" s="238">
        <f t="shared" si="8"/>
        <v>0</v>
      </c>
      <c r="Y20" s="452"/>
      <c r="Z20" s="450" t="s">
        <v>61</v>
      </c>
      <c r="AA20" s="587"/>
      <c r="AB20" s="587"/>
      <c r="AC20" s="587"/>
      <c r="AD20" s="587"/>
      <c r="AE20" s="788"/>
      <c r="AF20" s="238">
        <f t="shared" si="6"/>
        <v>0</v>
      </c>
      <c r="AH20"/>
      <c r="AI20"/>
      <c r="AJ20"/>
      <c r="AK20"/>
      <c r="AL20"/>
      <c r="AM20"/>
      <c r="AN20"/>
      <c r="AO20"/>
      <c r="AP20"/>
      <c r="AQ20"/>
      <c r="AR20"/>
    </row>
    <row r="21" spans="1:44">
      <c r="A21" s="231" t="s">
        <v>551</v>
      </c>
      <c r="B21" s="450" t="s">
        <v>61</v>
      </c>
      <c r="C21" s="630">
        <f t="shared" si="9"/>
        <v>0</v>
      </c>
      <c r="D21" s="630">
        <v>0</v>
      </c>
      <c r="E21" s="630">
        <v>0</v>
      </c>
      <c r="F21" s="237">
        <f t="shared" si="10"/>
        <v>0</v>
      </c>
      <c r="G21" s="394">
        <f t="shared" si="10"/>
        <v>0</v>
      </c>
      <c r="H21" s="652">
        <f t="shared" si="7"/>
        <v>0</v>
      </c>
      <c r="I21" s="452"/>
      <c r="J21" s="450" t="s">
        <v>61</v>
      </c>
      <c r="K21" s="630">
        <v>0</v>
      </c>
      <c r="L21" s="630">
        <v>0</v>
      </c>
      <c r="M21" s="630">
        <v>0</v>
      </c>
      <c r="N21" s="630">
        <v>0</v>
      </c>
      <c r="O21" s="820">
        <v>0</v>
      </c>
      <c r="P21" s="653">
        <f t="shared" si="5"/>
        <v>0</v>
      </c>
      <c r="Q21" s="452"/>
      <c r="R21" s="450" t="s">
        <v>61</v>
      </c>
      <c r="S21" s="630">
        <v>0</v>
      </c>
      <c r="T21" s="630">
        <v>0</v>
      </c>
      <c r="U21" s="630">
        <v>0</v>
      </c>
      <c r="V21" s="630">
        <v>0</v>
      </c>
      <c r="W21" s="787">
        <v>0</v>
      </c>
      <c r="X21" s="238">
        <f t="shared" si="8"/>
        <v>0</v>
      </c>
      <c r="Y21" s="452"/>
      <c r="Z21" s="450" t="s">
        <v>61</v>
      </c>
      <c r="AA21" s="587"/>
      <c r="AB21" s="587"/>
      <c r="AC21" s="587"/>
      <c r="AD21" s="587"/>
      <c r="AE21" s="788"/>
      <c r="AF21" s="238">
        <f t="shared" si="6"/>
        <v>0</v>
      </c>
      <c r="AH21"/>
      <c r="AI21"/>
      <c r="AJ21"/>
      <c r="AK21"/>
      <c r="AL21"/>
      <c r="AM21"/>
      <c r="AN21"/>
      <c r="AO21"/>
      <c r="AP21"/>
      <c r="AQ21"/>
      <c r="AR21"/>
    </row>
    <row r="22" spans="1:44">
      <c r="A22" s="231" t="s">
        <v>509</v>
      </c>
      <c r="B22" s="450" t="s">
        <v>61</v>
      </c>
      <c r="C22" s="630">
        <f>K22+S22</f>
        <v>2521</v>
      </c>
      <c r="D22" s="587">
        <v>0</v>
      </c>
      <c r="E22" s="587">
        <v>0</v>
      </c>
      <c r="F22" s="237">
        <f>N22+V22</f>
        <v>14168.019999999786</v>
      </c>
      <c r="G22" s="394">
        <f>O22+W22</f>
        <v>275556.75</v>
      </c>
      <c r="H22" s="652">
        <f t="shared" si="7"/>
        <v>3.3404479920171215E-3</v>
      </c>
      <c r="I22" s="452"/>
      <c r="J22" s="450" t="s">
        <v>61</v>
      </c>
      <c r="K22" s="650">
        <v>1373</v>
      </c>
      <c r="L22" s="630">
        <v>0</v>
      </c>
      <c r="M22" s="630">
        <v>0</v>
      </c>
      <c r="N22" s="650">
        <v>7716.2599999998774</v>
      </c>
      <c r="O22" s="650">
        <v>151298.25</v>
      </c>
      <c r="P22" s="653">
        <f t="shared" si="5"/>
        <v>3.5832408525591311E-3</v>
      </c>
      <c r="Q22" s="452"/>
      <c r="R22" s="450" t="s">
        <v>61</v>
      </c>
      <c r="S22" s="650">
        <v>1148</v>
      </c>
      <c r="T22" s="630">
        <v>0</v>
      </c>
      <c r="U22" s="630">
        <v>0</v>
      </c>
      <c r="V22" s="650">
        <v>6451.7599999999074</v>
      </c>
      <c r="W22" s="821">
        <v>124258.5</v>
      </c>
      <c r="X22" s="238">
        <f t="shared" si="8"/>
        <v>3.0858567440511268E-3</v>
      </c>
      <c r="Y22" s="452"/>
      <c r="Z22" s="450" t="s">
        <v>61</v>
      </c>
      <c r="AA22" s="650">
        <v>652</v>
      </c>
      <c r="AB22" s="587">
        <v>0</v>
      </c>
      <c r="AC22" s="587">
        <v>0</v>
      </c>
      <c r="AD22" s="650">
        <v>3664.2399999999534</v>
      </c>
      <c r="AE22" s="821">
        <v>71533.5</v>
      </c>
      <c r="AF22" s="238">
        <f t="shared" si="6"/>
        <v>2.0462479995421636E-3</v>
      </c>
      <c r="AH22"/>
      <c r="AI22"/>
      <c r="AJ22"/>
      <c r="AK22"/>
      <c r="AL22"/>
      <c r="AM22"/>
      <c r="AN22"/>
      <c r="AO22"/>
      <c r="AP22"/>
      <c r="AQ22"/>
      <c r="AR22"/>
    </row>
    <row r="23" spans="1:44">
      <c r="A23" s="231"/>
      <c r="B23" s="450"/>
      <c r="C23" s="630"/>
      <c r="D23" s="587"/>
      <c r="E23" s="587"/>
      <c r="F23" s="237"/>
      <c r="G23" s="394"/>
      <c r="H23" s="653"/>
      <c r="I23" s="452"/>
      <c r="J23" s="450"/>
      <c r="K23" s="650"/>
      <c r="L23" s="587"/>
      <c r="M23" s="587"/>
      <c r="N23" s="650"/>
      <c r="O23" s="394"/>
      <c r="P23" s="653"/>
      <c r="Q23" s="452"/>
      <c r="R23" s="450"/>
      <c r="S23" s="650"/>
      <c r="T23" s="587"/>
      <c r="U23" s="587"/>
      <c r="V23" s="650"/>
      <c r="W23" s="394"/>
      <c r="X23" s="238"/>
      <c r="Y23" s="452"/>
      <c r="Z23" s="450"/>
      <c r="AA23" s="650"/>
      <c r="AB23" s="587"/>
      <c r="AC23" s="587"/>
      <c r="AD23" s="650"/>
      <c r="AE23" s="394"/>
      <c r="AF23" s="238"/>
      <c r="AH23"/>
      <c r="AI23"/>
      <c r="AJ23"/>
      <c r="AK23"/>
      <c r="AL23"/>
      <c r="AM23"/>
      <c r="AN23"/>
      <c r="AO23"/>
      <c r="AP23"/>
      <c r="AQ23"/>
      <c r="AR23"/>
    </row>
    <row r="24" spans="1:44">
      <c r="A24" s="231"/>
      <c r="B24" s="450"/>
      <c r="C24" s="630"/>
      <c r="D24" s="237"/>
      <c r="E24" s="237"/>
      <c r="F24" s="237"/>
      <c r="G24" s="394"/>
      <c r="H24" s="653"/>
      <c r="I24" s="452"/>
      <c r="J24" s="450"/>
      <c r="K24" s="630"/>
      <c r="L24" s="237"/>
      <c r="M24" s="237"/>
      <c r="N24" s="237"/>
      <c r="O24" s="648"/>
      <c r="P24" s="653"/>
      <c r="Q24" s="452"/>
      <c r="R24" s="450"/>
      <c r="S24" s="630"/>
      <c r="T24" s="237"/>
      <c r="U24" s="237"/>
      <c r="V24" s="237"/>
      <c r="W24" s="648"/>
      <c r="X24" s="238"/>
      <c r="Y24" s="452"/>
      <c r="Z24" s="450"/>
      <c r="AA24" s="630"/>
      <c r="AB24" s="237"/>
      <c r="AC24" s="237"/>
      <c r="AD24" s="237"/>
      <c r="AE24" s="648"/>
      <c r="AF24" s="238"/>
      <c r="AH24"/>
      <c r="AI24"/>
      <c r="AJ24"/>
      <c r="AK24"/>
      <c r="AL24"/>
      <c r="AM24"/>
      <c r="AN24"/>
      <c r="AO24"/>
      <c r="AP24"/>
      <c r="AQ24"/>
      <c r="AR24"/>
    </row>
    <row r="25" spans="1:44">
      <c r="A25" s="453" t="s">
        <v>14</v>
      </c>
      <c r="B25" s="452"/>
      <c r="C25" s="556"/>
      <c r="D25" s="240"/>
      <c r="E25" s="240"/>
      <c r="F25" s="240"/>
      <c r="G25" s="240"/>
      <c r="H25" s="615"/>
      <c r="I25" s="452"/>
      <c r="J25" s="452"/>
      <c r="K25" s="647"/>
      <c r="L25" s="240"/>
      <c r="M25" s="240"/>
      <c r="N25" s="240"/>
      <c r="O25" s="240"/>
      <c r="P25" s="240"/>
      <c r="Q25" s="618"/>
      <c r="R25" s="452"/>
      <c r="S25" s="647"/>
      <c r="T25" s="240"/>
      <c r="U25" s="240"/>
      <c r="V25" s="240"/>
      <c r="W25" s="240"/>
      <c r="X25" s="454"/>
      <c r="Y25" s="452"/>
      <c r="Z25" s="452"/>
      <c r="AA25" s="647"/>
      <c r="AB25" s="240"/>
      <c r="AC25" s="240"/>
      <c r="AD25" s="240"/>
      <c r="AE25" s="240"/>
      <c r="AF25" s="454"/>
    </row>
    <row r="26" spans="1:44" s="455" customFormat="1" ht="14.25">
      <c r="A26" s="231" t="s">
        <v>444</v>
      </c>
      <c r="B26" s="450" t="s">
        <v>65</v>
      </c>
      <c r="C26" s="630">
        <f>K26+S26</f>
        <v>57971</v>
      </c>
      <c r="D26" s="587">
        <v>0</v>
      </c>
      <c r="E26" s="587">
        <v>0</v>
      </c>
      <c r="F26" s="237">
        <f>N26+V26</f>
        <v>26395.299890331717</v>
      </c>
      <c r="G26" s="394">
        <f>O26+W26</f>
        <v>14486900.950000521</v>
      </c>
      <c r="H26" s="653">
        <f>G26/$G$67</f>
        <v>0.17561805032531472</v>
      </c>
      <c r="I26" s="452"/>
      <c r="J26" s="450" t="s">
        <v>65</v>
      </c>
      <c r="K26" s="650">
        <v>27093</v>
      </c>
      <c r="L26" s="630">
        <v>0</v>
      </c>
      <c r="M26" s="630">
        <v>0</v>
      </c>
      <c r="N26" s="650">
        <v>12385.930607295832</v>
      </c>
      <c r="O26" s="650">
        <v>6457583.4100002442</v>
      </c>
      <c r="P26" s="653">
        <f>O26/$O$67</f>
        <v>0.15293684284861839</v>
      </c>
      <c r="Q26" s="619"/>
      <c r="R26" s="450" t="s">
        <v>65</v>
      </c>
      <c r="S26" s="811">
        <v>30878</v>
      </c>
      <c r="T26" s="630">
        <v>0</v>
      </c>
      <c r="U26" s="630">
        <v>0</v>
      </c>
      <c r="V26" s="650">
        <v>14009.369283035885</v>
      </c>
      <c r="W26" s="821">
        <v>8029317.5400002757</v>
      </c>
      <c r="X26" s="238">
        <f>W26/$W$67</f>
        <v>0.1994014387823598</v>
      </c>
      <c r="Y26" s="452"/>
      <c r="Z26" s="450" t="s">
        <v>65</v>
      </c>
      <c r="AA26" s="650">
        <v>25491</v>
      </c>
      <c r="AB26" s="587">
        <v>0</v>
      </c>
      <c r="AC26" s="587">
        <v>0</v>
      </c>
      <c r="AD26" s="650">
        <v>23593.426033721444</v>
      </c>
      <c r="AE26" s="821">
        <v>6496449.0700000385</v>
      </c>
      <c r="AF26" s="238">
        <f>AE26/$AE$67</f>
        <v>0.18583385286075935</v>
      </c>
    </row>
    <row r="27" spans="1:44">
      <c r="A27" s="456" t="s">
        <v>73</v>
      </c>
      <c r="B27" s="457" t="s">
        <v>65</v>
      </c>
      <c r="C27" s="630">
        <f>K27+S27</f>
        <v>4939</v>
      </c>
      <c r="D27" s="587">
        <v>0</v>
      </c>
      <c r="E27" s="587">
        <v>0</v>
      </c>
      <c r="F27" s="237">
        <f>N27+V27</f>
        <v>144624.32000000007</v>
      </c>
      <c r="G27" s="394">
        <f>O27+W27</f>
        <v>7813536.3399999999</v>
      </c>
      <c r="H27" s="653">
        <f>G27/$G$67</f>
        <v>9.4719914418738824E-2</v>
      </c>
      <c r="I27" s="452"/>
      <c r="J27" s="457" t="s">
        <v>65</v>
      </c>
      <c r="K27" s="650">
        <v>2702</v>
      </c>
      <c r="L27" s="630">
        <v>0</v>
      </c>
      <c r="M27" s="630">
        <v>0</v>
      </c>
      <c r="N27" s="650">
        <v>76969.320000000123</v>
      </c>
      <c r="O27" s="650">
        <v>4393267.8699999992</v>
      </c>
      <c r="P27" s="653">
        <f>O27/$O$67</f>
        <v>0.10404705215043422</v>
      </c>
      <c r="Q27" s="620"/>
      <c r="R27" s="457" t="s">
        <v>65</v>
      </c>
      <c r="S27" s="650">
        <v>2237</v>
      </c>
      <c r="T27" s="630">
        <v>0</v>
      </c>
      <c r="U27" s="630">
        <v>0</v>
      </c>
      <c r="V27" s="650">
        <v>67654.999999999927</v>
      </c>
      <c r="W27" s="821">
        <v>3420268.47</v>
      </c>
      <c r="X27" s="238">
        <f>W27/$W$67</f>
        <v>8.4939529485829376E-2</v>
      </c>
      <c r="Y27" s="452"/>
      <c r="Z27" s="457" t="s">
        <v>65</v>
      </c>
      <c r="AA27" s="650">
        <v>2639</v>
      </c>
      <c r="AB27" s="587">
        <v>0</v>
      </c>
      <c r="AC27" s="587">
        <v>0</v>
      </c>
      <c r="AD27" s="650">
        <v>65988.290000002322</v>
      </c>
      <c r="AE27" s="821">
        <v>3846208.7700000009</v>
      </c>
      <c r="AF27" s="238">
        <f>AE27/$AE$67</f>
        <v>0.11002253491628436</v>
      </c>
    </row>
    <row r="28" spans="1:44">
      <c r="A28" s="456"/>
      <c r="B28" s="457"/>
      <c r="C28" s="630"/>
      <c r="D28" s="587"/>
      <c r="E28" s="587"/>
      <c r="F28" s="237"/>
      <c r="G28" s="394"/>
      <c r="H28" s="653"/>
      <c r="I28" s="452"/>
      <c r="J28" s="457"/>
      <c r="K28" s="650"/>
      <c r="L28" s="587"/>
      <c r="M28" s="587"/>
      <c r="N28" s="650"/>
      <c r="O28" s="394"/>
      <c r="P28" s="653"/>
      <c r="Q28" s="620"/>
      <c r="R28" s="457"/>
      <c r="S28" s="650"/>
      <c r="T28" s="587"/>
      <c r="U28" s="587"/>
      <c r="V28" s="650"/>
      <c r="W28" s="394"/>
      <c r="X28" s="238"/>
      <c r="Y28" s="452"/>
      <c r="Z28" s="457"/>
      <c r="AA28" s="650"/>
      <c r="AB28" s="587"/>
      <c r="AC28" s="587"/>
      <c r="AD28" s="650"/>
      <c r="AE28" s="394"/>
      <c r="AF28" s="238"/>
    </row>
    <row r="29" spans="1:44">
      <c r="A29" s="453" t="s">
        <v>74</v>
      </c>
      <c r="B29" s="452"/>
      <c r="C29" s="556"/>
      <c r="D29" s="331"/>
      <c r="E29" s="331"/>
      <c r="F29" s="240"/>
      <c r="G29" s="240"/>
      <c r="H29" s="615"/>
      <c r="I29" s="452"/>
      <c r="J29" s="452"/>
      <c r="K29" s="647"/>
      <c r="L29" s="331"/>
      <c r="M29" s="331"/>
      <c r="N29" s="331"/>
      <c r="O29" s="331"/>
      <c r="P29" s="240"/>
      <c r="Q29" s="619"/>
      <c r="R29" s="452"/>
      <c r="S29" s="647"/>
      <c r="T29" s="331"/>
      <c r="U29" s="331"/>
      <c r="V29" s="331"/>
      <c r="W29" s="331"/>
      <c r="X29" s="454"/>
      <c r="Y29" s="452"/>
      <c r="Z29" s="452"/>
      <c r="AA29" s="647"/>
      <c r="AB29" s="331"/>
      <c r="AC29" s="331"/>
      <c r="AD29" s="331"/>
      <c r="AE29" s="331"/>
      <c r="AF29" s="454"/>
    </row>
    <row r="30" spans="1:44">
      <c r="A30" s="231" t="s">
        <v>76</v>
      </c>
      <c r="B30" s="450" t="s">
        <v>65</v>
      </c>
      <c r="C30" s="630">
        <f>K30+S30</f>
        <v>6749</v>
      </c>
      <c r="D30" s="587">
        <v>0</v>
      </c>
      <c r="E30" s="587">
        <v>0</v>
      </c>
      <c r="F30" s="237">
        <f>N30+V30</f>
        <v>-220837.97999999922</v>
      </c>
      <c r="G30" s="394">
        <f t="shared" ref="G30:G39" si="11">O30+W30</f>
        <v>9599200.2599999998</v>
      </c>
      <c r="H30" s="653">
        <f t="shared" ref="H30:H39" si="12">G30/$G$67</f>
        <v>0.11636669845136158</v>
      </c>
      <c r="I30" s="452"/>
      <c r="J30" s="450" t="s">
        <v>65</v>
      </c>
      <c r="K30" s="650">
        <v>2297</v>
      </c>
      <c r="L30" s="630">
        <v>0</v>
      </c>
      <c r="M30" s="630">
        <v>0</v>
      </c>
      <c r="N30" s="650">
        <v>-76419.82999999974</v>
      </c>
      <c r="O30" s="650">
        <v>3508587.86</v>
      </c>
      <c r="P30" s="653">
        <f t="shared" ref="P30:P39" si="13">O30/$O$67</f>
        <v>8.309491586812813E-2</v>
      </c>
      <c r="Q30" s="619"/>
      <c r="R30" s="450" t="s">
        <v>65</v>
      </c>
      <c r="S30" s="650">
        <v>4452</v>
      </c>
      <c r="T30" s="630">
        <v>0</v>
      </c>
      <c r="U30" s="630">
        <v>0</v>
      </c>
      <c r="V30" s="650">
        <v>-144418.1499999995</v>
      </c>
      <c r="W30" s="821">
        <v>6090612.4000000004</v>
      </c>
      <c r="X30" s="238">
        <f t="shared" ref="X30:X39" si="14">W30/$W$67</f>
        <v>0.15125530527039535</v>
      </c>
      <c r="Y30" s="452"/>
      <c r="Z30" s="450" t="s">
        <v>65</v>
      </c>
      <c r="AA30" s="650">
        <v>3067</v>
      </c>
      <c r="AB30" s="587">
        <v>0</v>
      </c>
      <c r="AC30" s="587">
        <v>0</v>
      </c>
      <c r="AD30" s="822">
        <v>-128915.97999999906</v>
      </c>
      <c r="AE30" s="821">
        <v>4596448.4000000004</v>
      </c>
      <c r="AF30" s="238">
        <f t="shared" ref="AF30:AF39" si="15">AE30/$AE$67</f>
        <v>0.13148347758041729</v>
      </c>
    </row>
    <row r="31" spans="1:44">
      <c r="A31" s="231" t="s">
        <v>77</v>
      </c>
      <c r="B31" s="450" t="s">
        <v>65</v>
      </c>
      <c r="C31" s="630">
        <f t="shared" ref="C31:C39" si="16">K31+S31</f>
        <v>0</v>
      </c>
      <c r="D31" s="587">
        <v>0</v>
      </c>
      <c r="E31" s="587">
        <v>0</v>
      </c>
      <c r="F31" s="237">
        <f t="shared" ref="F31:F39" si="17">N31+V31</f>
        <v>0</v>
      </c>
      <c r="G31" s="394">
        <f t="shared" si="11"/>
        <v>0</v>
      </c>
      <c r="H31" s="653">
        <f t="shared" si="12"/>
        <v>0</v>
      </c>
      <c r="I31" s="452"/>
      <c r="J31" s="450" t="s">
        <v>65</v>
      </c>
      <c r="K31" s="630">
        <v>0</v>
      </c>
      <c r="L31" s="630">
        <v>0</v>
      </c>
      <c r="M31" s="630">
        <v>0</v>
      </c>
      <c r="N31" s="630">
        <v>0</v>
      </c>
      <c r="O31" s="820">
        <v>0</v>
      </c>
      <c r="P31" s="653">
        <f t="shared" si="13"/>
        <v>0</v>
      </c>
      <c r="Q31" s="619"/>
      <c r="R31" s="450" t="s">
        <v>65</v>
      </c>
      <c r="S31" s="630">
        <v>0</v>
      </c>
      <c r="T31" s="630">
        <v>0</v>
      </c>
      <c r="U31" s="630">
        <v>0</v>
      </c>
      <c r="V31" s="630">
        <v>0</v>
      </c>
      <c r="W31" s="787">
        <v>0</v>
      </c>
      <c r="X31" s="238">
        <f t="shared" si="14"/>
        <v>0</v>
      </c>
      <c r="Y31" s="452"/>
      <c r="Z31" s="450" t="s">
        <v>65</v>
      </c>
      <c r="AA31" s="587"/>
      <c r="AB31" s="587"/>
      <c r="AC31" s="587"/>
      <c r="AD31" s="587"/>
      <c r="AE31" s="788"/>
      <c r="AF31" s="238">
        <f t="shared" si="15"/>
        <v>0</v>
      </c>
    </row>
    <row r="32" spans="1:44">
      <c r="A32" s="231" t="s">
        <v>78</v>
      </c>
      <c r="B32" s="450" t="s">
        <v>65</v>
      </c>
      <c r="C32" s="630">
        <f t="shared" si="16"/>
        <v>0</v>
      </c>
      <c r="D32" s="587">
        <v>0</v>
      </c>
      <c r="E32" s="587">
        <v>0</v>
      </c>
      <c r="F32" s="237">
        <f t="shared" si="17"/>
        <v>0</v>
      </c>
      <c r="G32" s="394">
        <f t="shared" si="11"/>
        <v>0</v>
      </c>
      <c r="H32" s="653">
        <f t="shared" si="12"/>
        <v>0</v>
      </c>
      <c r="I32" s="452"/>
      <c r="J32" s="450" t="s">
        <v>65</v>
      </c>
      <c r="K32" s="630">
        <v>0</v>
      </c>
      <c r="L32" s="630">
        <v>0</v>
      </c>
      <c r="M32" s="630">
        <v>0</v>
      </c>
      <c r="N32" s="630">
        <v>0</v>
      </c>
      <c r="O32" s="820">
        <v>0</v>
      </c>
      <c r="P32" s="653">
        <f t="shared" si="13"/>
        <v>0</v>
      </c>
      <c r="Q32" s="619"/>
      <c r="R32" s="450" t="s">
        <v>65</v>
      </c>
      <c r="S32" s="630">
        <v>0</v>
      </c>
      <c r="T32" s="630">
        <v>0</v>
      </c>
      <c r="U32" s="630">
        <v>0</v>
      </c>
      <c r="V32" s="630">
        <v>0</v>
      </c>
      <c r="W32" s="787">
        <v>0</v>
      </c>
      <c r="X32" s="238">
        <f t="shared" si="14"/>
        <v>0</v>
      </c>
      <c r="Y32" s="452"/>
      <c r="Z32" s="450" t="s">
        <v>65</v>
      </c>
      <c r="AA32" s="587"/>
      <c r="AB32" s="587"/>
      <c r="AC32" s="587"/>
      <c r="AD32" s="587"/>
      <c r="AE32" s="788"/>
      <c r="AF32" s="238">
        <f t="shared" si="15"/>
        <v>0</v>
      </c>
    </row>
    <row r="33" spans="1:32">
      <c r="A33" s="231" t="s">
        <v>79</v>
      </c>
      <c r="B33" s="450" t="s">
        <v>65</v>
      </c>
      <c r="C33" s="630">
        <f t="shared" si="16"/>
        <v>0</v>
      </c>
      <c r="D33" s="587">
        <v>0</v>
      </c>
      <c r="E33" s="587">
        <v>0</v>
      </c>
      <c r="F33" s="237">
        <f t="shared" si="17"/>
        <v>0</v>
      </c>
      <c r="G33" s="394">
        <f t="shared" si="11"/>
        <v>0</v>
      </c>
      <c r="H33" s="653">
        <f t="shared" si="12"/>
        <v>0</v>
      </c>
      <c r="I33" s="452"/>
      <c r="J33" s="450" t="s">
        <v>65</v>
      </c>
      <c r="K33" s="630">
        <v>0</v>
      </c>
      <c r="L33" s="630">
        <v>0</v>
      </c>
      <c r="M33" s="630">
        <v>0</v>
      </c>
      <c r="N33" s="630">
        <v>0</v>
      </c>
      <c r="O33" s="820">
        <v>0</v>
      </c>
      <c r="P33" s="653">
        <f t="shared" si="13"/>
        <v>0</v>
      </c>
      <c r="Q33" s="619"/>
      <c r="R33" s="450" t="s">
        <v>65</v>
      </c>
      <c r="S33" s="630">
        <v>0</v>
      </c>
      <c r="T33" s="630">
        <v>0</v>
      </c>
      <c r="U33" s="630">
        <v>0</v>
      </c>
      <c r="V33" s="630">
        <v>0</v>
      </c>
      <c r="W33" s="787">
        <v>0</v>
      </c>
      <c r="X33" s="238">
        <f t="shared" si="14"/>
        <v>0</v>
      </c>
      <c r="Y33" s="452"/>
      <c r="Z33" s="450" t="s">
        <v>65</v>
      </c>
      <c r="AA33" s="587"/>
      <c r="AB33" s="587"/>
      <c r="AC33" s="587"/>
      <c r="AD33" s="587"/>
      <c r="AE33" s="788"/>
      <c r="AF33" s="238">
        <f t="shared" si="15"/>
        <v>0</v>
      </c>
    </row>
    <row r="34" spans="1:32">
      <c r="A34" s="231" t="s">
        <v>510</v>
      </c>
      <c r="B34" s="450" t="s">
        <v>65</v>
      </c>
      <c r="C34" s="630">
        <f t="shared" si="16"/>
        <v>0</v>
      </c>
      <c r="D34" s="587">
        <v>0</v>
      </c>
      <c r="E34" s="587">
        <v>0</v>
      </c>
      <c r="F34" s="237">
        <f t="shared" si="17"/>
        <v>0</v>
      </c>
      <c r="G34" s="394">
        <f t="shared" si="11"/>
        <v>0</v>
      </c>
      <c r="H34" s="653">
        <f t="shared" si="12"/>
        <v>0</v>
      </c>
      <c r="I34" s="452"/>
      <c r="J34" s="450" t="s">
        <v>65</v>
      </c>
      <c r="K34" s="630">
        <v>0</v>
      </c>
      <c r="L34" s="630">
        <v>0</v>
      </c>
      <c r="M34" s="630">
        <v>0</v>
      </c>
      <c r="N34" s="630">
        <v>0</v>
      </c>
      <c r="O34" s="820">
        <v>0</v>
      </c>
      <c r="P34" s="653">
        <f t="shared" si="13"/>
        <v>0</v>
      </c>
      <c r="Q34" s="619"/>
      <c r="R34" s="450" t="s">
        <v>65</v>
      </c>
      <c r="S34" s="630">
        <v>0</v>
      </c>
      <c r="T34" s="630">
        <v>0</v>
      </c>
      <c r="U34" s="630">
        <v>0</v>
      </c>
      <c r="V34" s="630">
        <v>0</v>
      </c>
      <c r="W34" s="787">
        <v>0</v>
      </c>
      <c r="X34" s="238">
        <f t="shared" si="14"/>
        <v>0</v>
      </c>
      <c r="Y34" s="452"/>
      <c r="Z34" s="450" t="s">
        <v>65</v>
      </c>
      <c r="AA34" s="587"/>
      <c r="AB34" s="587"/>
      <c r="AC34" s="587"/>
      <c r="AD34" s="587"/>
      <c r="AE34" s="788"/>
      <c r="AF34" s="238">
        <f t="shared" si="15"/>
        <v>0</v>
      </c>
    </row>
    <row r="35" spans="1:32">
      <c r="A35" s="231" t="s">
        <v>80</v>
      </c>
      <c r="B35" s="450" t="s">
        <v>65</v>
      </c>
      <c r="C35" s="630">
        <f t="shared" si="16"/>
        <v>813</v>
      </c>
      <c r="D35" s="587">
        <v>0</v>
      </c>
      <c r="E35" s="587">
        <v>0</v>
      </c>
      <c r="F35" s="237">
        <f t="shared" si="17"/>
        <v>9032.4299999999712</v>
      </c>
      <c r="G35" s="394">
        <f t="shared" si="11"/>
        <v>442000</v>
      </c>
      <c r="H35" s="653">
        <f t="shared" si="12"/>
        <v>5.3581631096736616E-3</v>
      </c>
      <c r="I35" s="452"/>
      <c r="J35" s="450" t="s">
        <v>65</v>
      </c>
      <c r="K35" s="650">
        <v>294</v>
      </c>
      <c r="L35" s="630">
        <v>0</v>
      </c>
      <c r="M35" s="630">
        <v>0</v>
      </c>
      <c r="N35" s="650">
        <v>3266.3400000000056</v>
      </c>
      <c r="O35" s="819">
        <v>153680</v>
      </c>
      <c r="P35" s="653">
        <f t="shared" si="13"/>
        <v>3.6396485367232419E-3</v>
      </c>
      <c r="Q35" s="619"/>
      <c r="R35" s="450" t="s">
        <v>65</v>
      </c>
      <c r="S35" s="650">
        <v>519</v>
      </c>
      <c r="T35" s="630">
        <v>0</v>
      </c>
      <c r="U35" s="630">
        <v>0</v>
      </c>
      <c r="V35" s="650">
        <v>5766.0899999999656</v>
      </c>
      <c r="W35" s="821">
        <v>288320</v>
      </c>
      <c r="X35" s="238">
        <f t="shared" si="14"/>
        <v>7.1601879665762983E-3</v>
      </c>
      <c r="Y35" s="452"/>
      <c r="Z35" s="450" t="s">
        <v>65</v>
      </c>
      <c r="AA35" s="650">
        <v>122</v>
      </c>
      <c r="AB35" s="587">
        <v>0</v>
      </c>
      <c r="AC35" s="587">
        <v>0</v>
      </c>
      <c r="AD35" s="650">
        <v>1355.419999999998</v>
      </c>
      <c r="AE35" s="821">
        <v>66300</v>
      </c>
      <c r="AF35" s="238">
        <f t="shared" si="15"/>
        <v>1.8965413738967819E-3</v>
      </c>
    </row>
    <row r="36" spans="1:32">
      <c r="A36" s="231" t="s">
        <v>511</v>
      </c>
      <c r="B36" s="450" t="s">
        <v>65</v>
      </c>
      <c r="C36" s="630">
        <f t="shared" si="16"/>
        <v>0</v>
      </c>
      <c r="D36" s="587">
        <v>0</v>
      </c>
      <c r="E36" s="587">
        <v>0</v>
      </c>
      <c r="F36" s="237">
        <f t="shared" si="17"/>
        <v>0</v>
      </c>
      <c r="G36" s="394">
        <f t="shared" si="11"/>
        <v>0</v>
      </c>
      <c r="H36" s="653">
        <f t="shared" si="12"/>
        <v>0</v>
      </c>
      <c r="I36" s="452"/>
      <c r="J36" s="450" t="s">
        <v>65</v>
      </c>
      <c r="K36" s="630">
        <v>0</v>
      </c>
      <c r="L36" s="630">
        <v>0</v>
      </c>
      <c r="M36" s="630">
        <v>0</v>
      </c>
      <c r="N36" s="630">
        <v>0</v>
      </c>
      <c r="O36" s="820">
        <v>0</v>
      </c>
      <c r="P36" s="653">
        <f t="shared" si="13"/>
        <v>0</v>
      </c>
      <c r="Q36" s="619"/>
      <c r="R36" s="450" t="s">
        <v>65</v>
      </c>
      <c r="S36" s="630">
        <v>0</v>
      </c>
      <c r="T36" s="630">
        <v>0</v>
      </c>
      <c r="U36" s="630">
        <v>0</v>
      </c>
      <c r="V36" s="630">
        <v>0</v>
      </c>
      <c r="W36" s="787">
        <v>0</v>
      </c>
      <c r="X36" s="238">
        <f t="shared" si="14"/>
        <v>0</v>
      </c>
      <c r="Y36" s="452"/>
      <c r="Z36" s="450" t="s">
        <v>65</v>
      </c>
      <c r="AA36" s="587"/>
      <c r="AB36" s="587"/>
      <c r="AC36" s="587"/>
      <c r="AD36" s="587"/>
      <c r="AE36" s="788"/>
      <c r="AF36" s="238">
        <f t="shared" si="15"/>
        <v>0</v>
      </c>
    </row>
    <row r="37" spans="1:32">
      <c r="A37" s="231" t="s">
        <v>512</v>
      </c>
      <c r="B37" s="450" t="s">
        <v>65</v>
      </c>
      <c r="C37" s="630">
        <f t="shared" si="16"/>
        <v>11387</v>
      </c>
      <c r="D37" s="587">
        <v>0</v>
      </c>
      <c r="E37" s="587">
        <v>0</v>
      </c>
      <c r="F37" s="237">
        <f t="shared" si="17"/>
        <v>126509.57000000555</v>
      </c>
      <c r="G37" s="394">
        <f t="shared" si="11"/>
        <v>1170900</v>
      </c>
      <c r="H37" s="653">
        <f t="shared" si="12"/>
        <v>1.4194283224246358E-2</v>
      </c>
      <c r="I37" s="452"/>
      <c r="J37" s="450" t="s">
        <v>65</v>
      </c>
      <c r="K37" s="650">
        <v>5743</v>
      </c>
      <c r="L37" s="630">
        <v>0</v>
      </c>
      <c r="M37" s="630">
        <v>0</v>
      </c>
      <c r="N37" s="650">
        <v>63804.730000002804</v>
      </c>
      <c r="O37" s="819">
        <v>600100</v>
      </c>
      <c r="P37" s="653">
        <f t="shared" si="13"/>
        <v>1.4212344396717969E-2</v>
      </c>
      <c r="Q37" s="620"/>
      <c r="R37" s="450" t="s">
        <v>65</v>
      </c>
      <c r="S37" s="650">
        <v>5644</v>
      </c>
      <c r="T37" s="630">
        <v>0</v>
      </c>
      <c r="U37" s="630">
        <v>0</v>
      </c>
      <c r="V37" s="650">
        <v>62704.840000002747</v>
      </c>
      <c r="W37" s="821">
        <v>570800</v>
      </c>
      <c r="X37" s="238">
        <f t="shared" si="14"/>
        <v>1.4175344378890646E-2</v>
      </c>
      <c r="Y37" s="452"/>
      <c r="Z37" s="450" t="s">
        <v>65</v>
      </c>
      <c r="AA37" s="650">
        <v>2354</v>
      </c>
      <c r="AB37" s="587">
        <v>0</v>
      </c>
      <c r="AC37" s="587">
        <v>0</v>
      </c>
      <c r="AD37" s="650">
        <v>26152.940000000835</v>
      </c>
      <c r="AE37" s="821">
        <v>239300</v>
      </c>
      <c r="AF37" s="238">
        <f t="shared" si="15"/>
        <v>6.8452843253921552E-3</v>
      </c>
    </row>
    <row r="38" spans="1:32">
      <c r="A38" s="231" t="s">
        <v>513</v>
      </c>
      <c r="B38" s="450" t="s">
        <v>65</v>
      </c>
      <c r="C38" s="630">
        <f t="shared" si="16"/>
        <v>0</v>
      </c>
      <c r="D38" s="587">
        <v>0</v>
      </c>
      <c r="E38" s="587">
        <v>0</v>
      </c>
      <c r="F38" s="237">
        <f t="shared" si="17"/>
        <v>0</v>
      </c>
      <c r="G38" s="394">
        <f t="shared" si="11"/>
        <v>0</v>
      </c>
      <c r="H38" s="653">
        <f t="shared" si="12"/>
        <v>0</v>
      </c>
      <c r="I38" s="452"/>
      <c r="J38" s="450" t="s">
        <v>65</v>
      </c>
      <c r="K38" s="630">
        <v>0</v>
      </c>
      <c r="L38" s="630">
        <v>0</v>
      </c>
      <c r="M38" s="630">
        <v>0</v>
      </c>
      <c r="N38" s="630">
        <v>0</v>
      </c>
      <c r="O38" s="820">
        <v>0</v>
      </c>
      <c r="P38" s="653">
        <f t="shared" si="13"/>
        <v>0</v>
      </c>
      <c r="Q38" s="619"/>
      <c r="R38" s="450" t="s">
        <v>65</v>
      </c>
      <c r="S38" s="630">
        <v>0</v>
      </c>
      <c r="T38" s="630">
        <v>0</v>
      </c>
      <c r="U38" s="630">
        <v>0</v>
      </c>
      <c r="V38" s="630">
        <v>0</v>
      </c>
      <c r="W38" s="787">
        <v>0</v>
      </c>
      <c r="X38" s="238">
        <f t="shared" si="14"/>
        <v>0</v>
      </c>
      <c r="Y38" s="452"/>
      <c r="Z38" s="450" t="s">
        <v>65</v>
      </c>
      <c r="AA38" s="587"/>
      <c r="AB38" s="587"/>
      <c r="AC38" s="587"/>
      <c r="AD38" s="587"/>
      <c r="AE38" s="788"/>
      <c r="AF38" s="238">
        <f t="shared" si="15"/>
        <v>0</v>
      </c>
    </row>
    <row r="39" spans="1:32">
      <c r="A39" s="231" t="s">
        <v>549</v>
      </c>
      <c r="B39" s="450" t="s">
        <v>65</v>
      </c>
      <c r="C39" s="630">
        <f t="shared" si="16"/>
        <v>0</v>
      </c>
      <c r="D39" s="587">
        <v>0</v>
      </c>
      <c r="E39" s="587">
        <v>0</v>
      </c>
      <c r="F39" s="237">
        <f t="shared" si="17"/>
        <v>0</v>
      </c>
      <c r="G39" s="394">
        <f t="shared" si="11"/>
        <v>0</v>
      </c>
      <c r="H39" s="653">
        <f t="shared" si="12"/>
        <v>0</v>
      </c>
      <c r="I39" s="452"/>
      <c r="J39" s="450" t="s">
        <v>65</v>
      </c>
      <c r="K39" s="630">
        <v>0</v>
      </c>
      <c r="L39" s="630">
        <v>0</v>
      </c>
      <c r="M39" s="630">
        <v>0</v>
      </c>
      <c r="N39" s="630">
        <v>0</v>
      </c>
      <c r="O39" s="787">
        <v>0</v>
      </c>
      <c r="P39" s="653">
        <f t="shared" si="13"/>
        <v>0</v>
      </c>
      <c r="Q39" s="619"/>
      <c r="R39" s="450" t="s">
        <v>65</v>
      </c>
      <c r="S39" s="630">
        <v>0</v>
      </c>
      <c r="T39" s="630">
        <v>0</v>
      </c>
      <c r="U39" s="630">
        <v>0</v>
      </c>
      <c r="V39" s="630">
        <v>0</v>
      </c>
      <c r="W39" s="787">
        <v>0</v>
      </c>
      <c r="X39" s="238">
        <f t="shared" si="14"/>
        <v>0</v>
      </c>
      <c r="Y39" s="452"/>
      <c r="Z39" s="450" t="s">
        <v>65</v>
      </c>
      <c r="AA39" s="587"/>
      <c r="AB39" s="587"/>
      <c r="AC39" s="587"/>
      <c r="AD39" s="587"/>
      <c r="AE39" s="788"/>
      <c r="AF39" s="238">
        <f t="shared" si="15"/>
        <v>0</v>
      </c>
    </row>
    <row r="40" spans="1:32">
      <c r="A40" s="231"/>
      <c r="B40" s="450"/>
      <c r="C40" s="773"/>
      <c r="D40" s="237"/>
      <c r="E40" s="774"/>
      <c r="F40" s="237"/>
      <c r="G40" s="775"/>
      <c r="H40" s="653"/>
      <c r="I40" s="452"/>
      <c r="J40" s="450"/>
      <c r="K40" s="773"/>
      <c r="L40" s="237"/>
      <c r="M40" s="774"/>
      <c r="N40" s="237"/>
      <c r="O40" s="776"/>
      <c r="P40" s="653"/>
      <c r="Q40" s="619"/>
      <c r="R40" s="450"/>
      <c r="S40" s="773"/>
      <c r="T40" s="237"/>
      <c r="U40" s="774"/>
      <c r="V40" s="237"/>
      <c r="W40" s="776"/>
      <c r="X40" s="238"/>
      <c r="Y40" s="452"/>
      <c r="Z40" s="450"/>
      <c r="AA40" s="773"/>
      <c r="AB40" s="237"/>
      <c r="AC40" s="774"/>
      <c r="AD40" s="237"/>
      <c r="AE40" s="776"/>
      <c r="AF40" s="238"/>
    </row>
    <row r="41" spans="1:32">
      <c r="A41" s="453" t="s">
        <v>82</v>
      </c>
      <c r="B41" s="452"/>
      <c r="C41" s="616"/>
      <c r="D41" s="240"/>
      <c r="E41" s="555"/>
      <c r="F41" s="460"/>
      <c r="G41" s="556"/>
      <c r="H41" s="615"/>
      <c r="I41" s="452"/>
      <c r="J41" s="452"/>
      <c r="K41" s="616"/>
      <c r="L41" s="240"/>
      <c r="M41" s="555"/>
      <c r="N41" s="253"/>
      <c r="O41" s="649"/>
      <c r="P41" s="240"/>
      <c r="Q41" s="619"/>
      <c r="R41" s="452"/>
      <c r="S41" s="616"/>
      <c r="T41" s="240"/>
      <c r="U41" s="555"/>
      <c r="V41" s="253"/>
      <c r="W41" s="649"/>
      <c r="X41" s="454"/>
      <c r="Y41" s="452"/>
      <c r="Z41" s="452"/>
      <c r="AA41" s="616"/>
      <c r="AB41" s="240"/>
      <c r="AC41" s="555"/>
      <c r="AD41" s="253"/>
      <c r="AE41" s="649"/>
      <c r="AF41" s="454"/>
    </row>
    <row r="42" spans="1:32">
      <c r="A42" s="231" t="s">
        <v>83</v>
      </c>
      <c r="B42" s="450" t="s">
        <v>65</v>
      </c>
      <c r="C42" s="630">
        <f t="shared" ref="C42:C43" si="18">K42+S42</f>
        <v>24968</v>
      </c>
      <c r="D42" s="587">
        <v>0</v>
      </c>
      <c r="E42" s="587">
        <v>0</v>
      </c>
      <c r="F42" s="237">
        <f t="shared" ref="F42:G43" si="19">N42+V42</f>
        <v>-30710.63999999212</v>
      </c>
      <c r="G42" s="394">
        <f t="shared" si="19"/>
        <v>1264390.170000094</v>
      </c>
      <c r="H42" s="653">
        <f>G42/$G$67</f>
        <v>1.5327621640562247E-2</v>
      </c>
      <c r="I42" s="452"/>
      <c r="J42" s="450" t="s">
        <v>65</v>
      </c>
      <c r="K42" s="650">
        <v>12296</v>
      </c>
      <c r="L42" s="630">
        <v>0</v>
      </c>
      <c r="M42" s="630">
        <v>0</v>
      </c>
      <c r="N42" s="650">
        <v>-15124.079999996142</v>
      </c>
      <c r="O42" s="819">
        <v>631509.60000004643</v>
      </c>
      <c r="P42" s="653">
        <f>O42/$O$67</f>
        <v>1.4956227170528689E-2</v>
      </c>
      <c r="Q42" s="621"/>
      <c r="R42" s="450" t="s">
        <v>65</v>
      </c>
      <c r="S42" s="650">
        <v>12672</v>
      </c>
      <c r="T42" s="237">
        <v>0</v>
      </c>
      <c r="U42" s="237">
        <v>0</v>
      </c>
      <c r="V42" s="650">
        <v>-15586.559999995978</v>
      </c>
      <c r="W42" s="821">
        <v>632880.57000004756</v>
      </c>
      <c r="X42" s="238">
        <f>W42/$W$67</f>
        <v>1.5717063823509604E-2</v>
      </c>
      <c r="Y42" s="452"/>
      <c r="Z42" s="450" t="s">
        <v>65</v>
      </c>
      <c r="AA42" s="650">
        <v>8840</v>
      </c>
      <c r="AB42" s="587">
        <v>0</v>
      </c>
      <c r="AC42" s="587">
        <v>0</v>
      </c>
      <c r="AD42" s="822">
        <v>-10873.199999997651</v>
      </c>
      <c r="AE42" s="821">
        <v>448185.80000007217</v>
      </c>
      <c r="AF42" s="238">
        <f>AE42/$AE$67</f>
        <v>1.282055675555302E-2</v>
      </c>
    </row>
    <row r="43" spans="1:32">
      <c r="A43" s="231" t="s">
        <v>84</v>
      </c>
      <c r="B43" s="450" t="s">
        <v>65</v>
      </c>
      <c r="C43" s="630">
        <f t="shared" si="18"/>
        <v>0</v>
      </c>
      <c r="D43" s="587">
        <v>0</v>
      </c>
      <c r="E43" s="587">
        <v>0</v>
      </c>
      <c r="F43" s="237">
        <f t="shared" si="19"/>
        <v>0</v>
      </c>
      <c r="G43" s="394">
        <f t="shared" si="19"/>
        <v>0</v>
      </c>
      <c r="H43" s="653">
        <f>G43/$G$67</f>
        <v>0</v>
      </c>
      <c r="I43" s="452"/>
      <c r="J43" s="450" t="s">
        <v>65</v>
      </c>
      <c r="K43" s="630">
        <v>0</v>
      </c>
      <c r="L43" s="237">
        <v>0</v>
      </c>
      <c r="M43" s="237">
        <v>0</v>
      </c>
      <c r="N43" s="237">
        <v>0</v>
      </c>
      <c r="O43" s="648">
        <v>0</v>
      </c>
      <c r="P43" s="653">
        <f>O43/$O$67</f>
        <v>0</v>
      </c>
      <c r="Q43" s="619"/>
      <c r="R43" s="450" t="s">
        <v>65</v>
      </c>
      <c r="S43" s="630">
        <v>0</v>
      </c>
      <c r="T43" s="237">
        <v>0</v>
      </c>
      <c r="U43" s="237">
        <v>0</v>
      </c>
      <c r="V43" s="237">
        <v>0</v>
      </c>
      <c r="W43" s="648">
        <v>0</v>
      </c>
      <c r="X43" s="238">
        <f>W43/$W$67</f>
        <v>0</v>
      </c>
      <c r="Y43" s="452"/>
      <c r="Z43" s="450" t="s">
        <v>65</v>
      </c>
      <c r="AA43" s="630"/>
      <c r="AB43" s="630"/>
      <c r="AC43" s="237"/>
      <c r="AD43" s="237"/>
      <c r="AE43" s="648"/>
      <c r="AF43" s="238">
        <f>AE43/$AE$67</f>
        <v>0</v>
      </c>
    </row>
    <row r="44" spans="1:32">
      <c r="A44" s="231"/>
      <c r="B44" s="450"/>
      <c r="C44" s="630"/>
      <c r="D44" s="237"/>
      <c r="E44" s="774"/>
      <c r="F44" s="630"/>
      <c r="G44" s="775"/>
      <c r="H44" s="653"/>
      <c r="I44" s="452"/>
      <c r="J44" s="450"/>
      <c r="K44" s="630"/>
      <c r="L44" s="237"/>
      <c r="M44" s="774"/>
      <c r="N44" s="237"/>
      <c r="O44" s="776"/>
      <c r="P44" s="653"/>
      <c r="Q44" s="619"/>
      <c r="R44" s="450"/>
      <c r="S44" s="630"/>
      <c r="T44" s="237"/>
      <c r="U44" s="237"/>
      <c r="V44" s="237"/>
      <c r="W44" s="648"/>
      <c r="X44" s="238"/>
      <c r="Y44" s="452"/>
      <c r="Z44" s="450"/>
      <c r="AA44" s="630"/>
      <c r="AB44" s="630"/>
      <c r="AC44" s="774"/>
      <c r="AD44" s="237"/>
      <c r="AE44" s="776"/>
      <c r="AF44" s="238"/>
    </row>
    <row r="45" spans="1:32">
      <c r="A45" s="453" t="s">
        <v>17</v>
      </c>
      <c r="B45" s="452"/>
      <c r="C45" s="556"/>
      <c r="D45" s="240"/>
      <c r="E45" s="555"/>
      <c r="F45" s="556"/>
      <c r="G45" s="556"/>
      <c r="H45" s="615"/>
      <c r="I45" s="452"/>
      <c r="J45" s="452"/>
      <c r="K45" s="647"/>
      <c r="L45" s="240"/>
      <c r="M45" s="555"/>
      <c r="N45" s="240"/>
      <c r="O45" s="556"/>
      <c r="P45" s="615"/>
      <c r="Q45" s="619"/>
      <c r="R45" s="452"/>
      <c r="S45" s="647"/>
      <c r="T45" s="556"/>
      <c r="U45" s="555"/>
      <c r="V45" s="240"/>
      <c r="W45" s="556"/>
      <c r="X45" s="454"/>
      <c r="Y45" s="452"/>
      <c r="Z45" s="452"/>
      <c r="AA45" s="647"/>
      <c r="AB45" s="556"/>
      <c r="AC45" s="555"/>
      <c r="AD45" s="240"/>
      <c r="AE45" s="556"/>
      <c r="AF45" s="454"/>
    </row>
    <row r="46" spans="1:32">
      <c r="A46" s="231" t="s">
        <v>17</v>
      </c>
      <c r="B46" s="450" t="s">
        <v>65</v>
      </c>
      <c r="C46" s="630">
        <f t="shared" ref="C46" si="20">K46+S46</f>
        <v>0</v>
      </c>
      <c r="D46" s="587">
        <v>0</v>
      </c>
      <c r="E46" s="587">
        <v>0</v>
      </c>
      <c r="F46" s="237">
        <f t="shared" ref="F46:G46" si="21">N46+V46</f>
        <v>0</v>
      </c>
      <c r="G46" s="394">
        <f t="shared" si="21"/>
        <v>0</v>
      </c>
      <c r="H46" s="653">
        <f t="shared" ref="H46:H52" si="22">G46/$G$67</f>
        <v>0</v>
      </c>
      <c r="I46" s="452"/>
      <c r="J46" s="450" t="s">
        <v>65</v>
      </c>
      <c r="K46" s="630">
        <v>0</v>
      </c>
      <c r="L46" s="237">
        <v>0</v>
      </c>
      <c r="M46" s="237">
        <v>0</v>
      </c>
      <c r="N46" s="237">
        <v>0</v>
      </c>
      <c r="O46" s="451">
        <v>0</v>
      </c>
      <c r="P46" s="653">
        <f t="shared" ref="P46:P52" si="23">O46/$O$67</f>
        <v>0</v>
      </c>
      <c r="Q46" s="619"/>
      <c r="R46" s="450" t="s">
        <v>65</v>
      </c>
      <c r="S46" s="630">
        <v>0</v>
      </c>
      <c r="T46" s="237">
        <v>0</v>
      </c>
      <c r="U46" s="237">
        <v>0</v>
      </c>
      <c r="V46" s="237">
        <v>0</v>
      </c>
      <c r="W46" s="451">
        <v>0</v>
      </c>
      <c r="X46" s="238">
        <f t="shared" ref="X46:X52" si="24">W46/$W$67</f>
        <v>0</v>
      </c>
      <c r="Y46" s="452"/>
      <c r="Z46" s="450" t="s">
        <v>65</v>
      </c>
      <c r="AA46" s="630"/>
      <c r="AB46" s="237"/>
      <c r="AC46" s="237"/>
      <c r="AD46" s="237"/>
      <c r="AE46" s="451"/>
      <c r="AF46" s="238">
        <f t="shared" ref="AF46:AF52" si="25">AE46/$AE$67</f>
        <v>0</v>
      </c>
    </row>
    <row r="47" spans="1:32">
      <c r="A47" s="231"/>
      <c r="B47" s="450"/>
      <c r="C47" s="630"/>
      <c r="D47" s="237"/>
      <c r="E47" s="237"/>
      <c r="F47" s="237"/>
      <c r="G47" s="451"/>
      <c r="H47" s="653"/>
      <c r="I47" s="452"/>
      <c r="J47" s="450"/>
      <c r="K47" s="630"/>
      <c r="L47" s="237"/>
      <c r="M47" s="237"/>
      <c r="N47" s="237"/>
      <c r="O47" s="451"/>
      <c r="P47" s="653"/>
      <c r="Q47" s="619"/>
      <c r="R47" s="450"/>
      <c r="S47" s="630"/>
      <c r="T47" s="237"/>
      <c r="U47" s="237"/>
      <c r="V47" s="237"/>
      <c r="W47" s="451"/>
      <c r="X47" s="238"/>
      <c r="Y47" s="452"/>
      <c r="Z47" s="450"/>
      <c r="AA47" s="630"/>
      <c r="AB47" s="237"/>
      <c r="AC47" s="237"/>
      <c r="AD47" s="237"/>
      <c r="AE47" s="451"/>
      <c r="AF47" s="238"/>
    </row>
    <row r="48" spans="1:32">
      <c r="A48" s="231" t="s">
        <v>543</v>
      </c>
      <c r="B48" s="450" t="s">
        <v>61</v>
      </c>
      <c r="C48" s="630">
        <f t="shared" ref="C48:C52" si="26">K48+S48</f>
        <v>0</v>
      </c>
      <c r="D48" s="587">
        <v>0</v>
      </c>
      <c r="E48" s="587">
        <v>0</v>
      </c>
      <c r="F48" s="237">
        <f t="shared" ref="F48:G52" si="27">N48+V48</f>
        <v>0</v>
      </c>
      <c r="G48" s="394">
        <f t="shared" si="27"/>
        <v>0</v>
      </c>
      <c r="H48" s="653">
        <f t="shared" si="22"/>
        <v>0</v>
      </c>
      <c r="I48" s="452"/>
      <c r="J48" s="450" t="s">
        <v>61</v>
      </c>
      <c r="K48" s="630">
        <v>0</v>
      </c>
      <c r="L48" s="237">
        <v>0</v>
      </c>
      <c r="M48" s="237">
        <v>0</v>
      </c>
      <c r="N48" s="237">
        <v>0</v>
      </c>
      <c r="O48" s="451">
        <v>0</v>
      </c>
      <c r="P48" s="653">
        <f t="shared" si="23"/>
        <v>0</v>
      </c>
      <c r="Q48" s="619"/>
      <c r="R48" s="450" t="s">
        <v>61</v>
      </c>
      <c r="S48" s="630">
        <v>0</v>
      </c>
      <c r="T48" s="237">
        <v>0</v>
      </c>
      <c r="U48" s="237">
        <v>0</v>
      </c>
      <c r="V48" s="237">
        <v>0</v>
      </c>
      <c r="W48" s="451">
        <v>0</v>
      </c>
      <c r="X48" s="238">
        <f t="shared" si="24"/>
        <v>0</v>
      </c>
      <c r="Y48" s="452"/>
      <c r="Z48" s="450" t="s">
        <v>61</v>
      </c>
      <c r="AA48" s="630"/>
      <c r="AB48" s="237"/>
      <c r="AC48" s="237"/>
      <c r="AD48" s="237"/>
      <c r="AE48" s="451"/>
      <c r="AF48" s="238">
        <f t="shared" si="25"/>
        <v>0</v>
      </c>
    </row>
    <row r="49" spans="1:32">
      <c r="A49" s="231" t="s">
        <v>544</v>
      </c>
      <c r="B49" s="450" t="s">
        <v>61</v>
      </c>
      <c r="C49" s="630">
        <f t="shared" si="26"/>
        <v>0</v>
      </c>
      <c r="D49" s="587">
        <v>0</v>
      </c>
      <c r="E49" s="587">
        <v>0</v>
      </c>
      <c r="F49" s="237">
        <f t="shared" si="27"/>
        <v>0</v>
      </c>
      <c r="G49" s="394">
        <f t="shared" si="27"/>
        <v>0</v>
      </c>
      <c r="H49" s="653">
        <f t="shared" si="22"/>
        <v>0</v>
      </c>
      <c r="I49" s="452"/>
      <c r="J49" s="450" t="s">
        <v>61</v>
      </c>
      <c r="K49" s="630">
        <v>0</v>
      </c>
      <c r="L49" s="237">
        <v>0</v>
      </c>
      <c r="M49" s="237">
        <v>0</v>
      </c>
      <c r="N49" s="237">
        <v>0</v>
      </c>
      <c r="O49" s="451">
        <v>0</v>
      </c>
      <c r="P49" s="653">
        <f t="shared" si="23"/>
        <v>0</v>
      </c>
      <c r="Q49" s="619"/>
      <c r="R49" s="450" t="s">
        <v>61</v>
      </c>
      <c r="S49" s="630">
        <v>0</v>
      </c>
      <c r="T49" s="237">
        <v>0</v>
      </c>
      <c r="U49" s="237">
        <v>0</v>
      </c>
      <c r="V49" s="237">
        <v>0</v>
      </c>
      <c r="W49" s="451">
        <v>0</v>
      </c>
      <c r="X49" s="238">
        <f t="shared" si="24"/>
        <v>0</v>
      </c>
      <c r="Y49" s="452"/>
      <c r="Z49" s="450" t="s">
        <v>61</v>
      </c>
      <c r="AA49" s="630"/>
      <c r="AB49" s="237"/>
      <c r="AC49" s="237"/>
      <c r="AD49" s="237"/>
      <c r="AE49" s="451"/>
      <c r="AF49" s="238">
        <f t="shared" si="25"/>
        <v>0</v>
      </c>
    </row>
    <row r="50" spans="1:32">
      <c r="A50" s="231" t="s">
        <v>545</v>
      </c>
      <c r="B50" s="450" t="s">
        <v>61</v>
      </c>
      <c r="C50" s="630">
        <f t="shared" si="26"/>
        <v>0</v>
      </c>
      <c r="D50" s="587">
        <v>0</v>
      </c>
      <c r="E50" s="587">
        <v>0</v>
      </c>
      <c r="F50" s="237">
        <f t="shared" si="27"/>
        <v>0</v>
      </c>
      <c r="G50" s="394">
        <f t="shared" si="27"/>
        <v>0</v>
      </c>
      <c r="H50" s="653">
        <f t="shared" si="22"/>
        <v>0</v>
      </c>
      <c r="I50" s="452"/>
      <c r="J50" s="450" t="s">
        <v>61</v>
      </c>
      <c r="K50" s="630">
        <v>0</v>
      </c>
      <c r="L50" s="237">
        <v>0</v>
      </c>
      <c r="M50" s="237">
        <v>0</v>
      </c>
      <c r="N50" s="237">
        <v>0</v>
      </c>
      <c r="O50" s="451">
        <v>0</v>
      </c>
      <c r="P50" s="653">
        <f t="shared" si="23"/>
        <v>0</v>
      </c>
      <c r="Q50" s="619"/>
      <c r="R50" s="450" t="s">
        <v>61</v>
      </c>
      <c r="S50" s="630">
        <v>0</v>
      </c>
      <c r="T50" s="237">
        <v>0</v>
      </c>
      <c r="U50" s="237">
        <v>0</v>
      </c>
      <c r="V50" s="237">
        <v>0</v>
      </c>
      <c r="W50" s="451">
        <v>0</v>
      </c>
      <c r="X50" s="238">
        <f t="shared" si="24"/>
        <v>0</v>
      </c>
      <c r="Y50" s="452"/>
      <c r="Z50" s="450" t="s">
        <v>61</v>
      </c>
      <c r="AA50" s="630"/>
      <c r="AB50" s="237"/>
      <c r="AC50" s="237"/>
      <c r="AD50" s="237"/>
      <c r="AE50" s="451"/>
      <c r="AF50" s="238">
        <f t="shared" si="25"/>
        <v>0</v>
      </c>
    </row>
    <row r="51" spans="1:32">
      <c r="A51" s="231" t="s">
        <v>546</v>
      </c>
      <c r="B51" s="450" t="s">
        <v>61</v>
      </c>
      <c r="C51" s="630">
        <f t="shared" si="26"/>
        <v>0</v>
      </c>
      <c r="D51" s="587">
        <v>0</v>
      </c>
      <c r="E51" s="587">
        <v>0</v>
      </c>
      <c r="F51" s="237">
        <f t="shared" si="27"/>
        <v>0</v>
      </c>
      <c r="G51" s="394">
        <f t="shared" si="27"/>
        <v>0</v>
      </c>
      <c r="H51" s="653">
        <f t="shared" si="22"/>
        <v>0</v>
      </c>
      <c r="I51" s="452"/>
      <c r="J51" s="450" t="s">
        <v>61</v>
      </c>
      <c r="K51" s="630">
        <v>0</v>
      </c>
      <c r="L51" s="237">
        <v>0</v>
      </c>
      <c r="M51" s="237">
        <v>0</v>
      </c>
      <c r="N51" s="237">
        <v>0</v>
      </c>
      <c r="O51" s="451">
        <v>0</v>
      </c>
      <c r="P51" s="653">
        <f t="shared" si="23"/>
        <v>0</v>
      </c>
      <c r="Q51" s="619"/>
      <c r="R51" s="450" t="s">
        <v>61</v>
      </c>
      <c r="S51" s="630">
        <v>0</v>
      </c>
      <c r="T51" s="237">
        <v>0</v>
      </c>
      <c r="U51" s="237">
        <v>0</v>
      </c>
      <c r="V51" s="237">
        <v>0</v>
      </c>
      <c r="W51" s="451">
        <v>0</v>
      </c>
      <c r="X51" s="238">
        <f t="shared" si="24"/>
        <v>0</v>
      </c>
      <c r="Y51" s="452"/>
      <c r="Z51" s="450" t="s">
        <v>61</v>
      </c>
      <c r="AA51" s="630"/>
      <c r="AB51" s="237"/>
      <c r="AC51" s="237"/>
      <c r="AD51" s="237"/>
      <c r="AE51" s="451"/>
      <c r="AF51" s="238">
        <f t="shared" si="25"/>
        <v>0</v>
      </c>
    </row>
    <row r="52" spans="1:32">
      <c r="A52" s="231" t="s">
        <v>547</v>
      </c>
      <c r="B52" s="450" t="s">
        <v>61</v>
      </c>
      <c r="C52" s="630">
        <f t="shared" si="26"/>
        <v>0</v>
      </c>
      <c r="D52" s="587">
        <v>0</v>
      </c>
      <c r="E52" s="587">
        <v>0</v>
      </c>
      <c r="F52" s="237">
        <f t="shared" si="27"/>
        <v>0</v>
      </c>
      <c r="G52" s="394">
        <f t="shared" si="27"/>
        <v>0</v>
      </c>
      <c r="H52" s="653">
        <f t="shared" si="22"/>
        <v>0</v>
      </c>
      <c r="I52" s="452"/>
      <c r="J52" s="450" t="s">
        <v>61</v>
      </c>
      <c r="K52" s="630">
        <v>0</v>
      </c>
      <c r="L52" s="237">
        <v>0</v>
      </c>
      <c r="M52" s="237">
        <v>0</v>
      </c>
      <c r="N52" s="237">
        <v>0</v>
      </c>
      <c r="O52" s="451">
        <v>0</v>
      </c>
      <c r="P52" s="653">
        <f t="shared" si="23"/>
        <v>0</v>
      </c>
      <c r="Q52" s="619"/>
      <c r="R52" s="450" t="s">
        <v>61</v>
      </c>
      <c r="S52" s="630">
        <v>0</v>
      </c>
      <c r="T52" s="237">
        <v>0</v>
      </c>
      <c r="U52" s="237">
        <v>0</v>
      </c>
      <c r="V52" s="237">
        <v>0</v>
      </c>
      <c r="W52" s="451">
        <v>0</v>
      </c>
      <c r="X52" s="238">
        <f t="shared" si="24"/>
        <v>0</v>
      </c>
      <c r="Y52" s="452"/>
      <c r="Z52" s="450" t="s">
        <v>61</v>
      </c>
      <c r="AA52" s="630"/>
      <c r="AB52" s="237"/>
      <c r="AC52" s="237"/>
      <c r="AD52" s="237"/>
      <c r="AE52" s="451"/>
      <c r="AF52" s="238">
        <f t="shared" si="25"/>
        <v>0</v>
      </c>
    </row>
    <row r="53" spans="1:32">
      <c r="A53" s="231"/>
      <c r="B53" s="450"/>
      <c r="C53" s="630"/>
      <c r="D53" s="237"/>
      <c r="E53" s="237"/>
      <c r="F53" s="237"/>
      <c r="G53" s="451"/>
      <c r="H53" s="653"/>
      <c r="I53" s="452"/>
      <c r="J53" s="450"/>
      <c r="K53" s="630"/>
      <c r="L53" s="237"/>
      <c r="M53" s="237"/>
      <c r="N53" s="237"/>
      <c r="O53" s="451"/>
      <c r="P53" s="653"/>
      <c r="Q53" s="619"/>
      <c r="R53" s="450"/>
      <c r="S53" s="630"/>
      <c r="T53" s="237"/>
      <c r="U53" s="237"/>
      <c r="V53" s="237"/>
      <c r="W53" s="451"/>
      <c r="X53" s="238"/>
      <c r="Y53" s="452"/>
      <c r="Z53" s="450"/>
      <c r="AA53" s="630"/>
      <c r="AB53" s="237"/>
      <c r="AC53" s="237"/>
      <c r="AD53" s="237"/>
      <c r="AE53" s="451"/>
      <c r="AF53" s="238"/>
    </row>
    <row r="54" spans="1:32">
      <c r="A54" s="453" t="s">
        <v>18</v>
      </c>
      <c r="B54" s="452"/>
      <c r="C54" s="556"/>
      <c r="D54" s="240"/>
      <c r="E54" s="240"/>
      <c r="F54" s="240"/>
      <c r="G54" s="240"/>
      <c r="H54" s="615"/>
      <c r="I54" s="452"/>
      <c r="J54" s="452"/>
      <c r="K54" s="556"/>
      <c r="L54" s="240"/>
      <c r="M54" s="240"/>
      <c r="N54" s="240"/>
      <c r="O54" s="240"/>
      <c r="P54" s="615"/>
      <c r="Q54" s="619"/>
      <c r="R54" s="452"/>
      <c r="S54" s="556"/>
      <c r="T54" s="240"/>
      <c r="U54" s="240"/>
      <c r="V54" s="240"/>
      <c r="W54" s="240"/>
      <c r="X54" s="454"/>
      <c r="Y54" s="452"/>
      <c r="Z54" s="452"/>
      <c r="AA54" s="556"/>
      <c r="AB54" s="240"/>
      <c r="AC54" s="240"/>
      <c r="AD54" s="240"/>
      <c r="AE54" s="240"/>
      <c r="AF54" s="454"/>
    </row>
    <row r="55" spans="1:32">
      <c r="A55" s="231" t="s">
        <v>86</v>
      </c>
      <c r="B55" s="450" t="s">
        <v>65</v>
      </c>
      <c r="C55" s="630">
        <f t="shared" ref="C55:C57" si="28">K55+S55</f>
        <v>0</v>
      </c>
      <c r="D55" s="587">
        <v>0</v>
      </c>
      <c r="E55" s="587">
        <v>0</v>
      </c>
      <c r="F55" s="237">
        <f t="shared" ref="F55:G57" si="29">N55+V55</f>
        <v>0</v>
      </c>
      <c r="G55" s="394">
        <f t="shared" si="29"/>
        <v>0</v>
      </c>
      <c r="H55" s="653">
        <f>G55/$G$67</f>
        <v>0</v>
      </c>
      <c r="I55" s="452"/>
      <c r="J55" s="450" t="s">
        <v>65</v>
      </c>
      <c r="K55" s="630">
        <v>0</v>
      </c>
      <c r="L55" s="237">
        <v>0</v>
      </c>
      <c r="M55" s="237">
        <v>0</v>
      </c>
      <c r="N55" s="237">
        <v>0</v>
      </c>
      <c r="O55" s="451">
        <v>0</v>
      </c>
      <c r="P55" s="653">
        <f>O55/$O$67</f>
        <v>0</v>
      </c>
      <c r="Q55" s="620"/>
      <c r="R55" s="450" t="s">
        <v>65</v>
      </c>
      <c r="S55" s="630">
        <v>0</v>
      </c>
      <c r="T55" s="237">
        <v>0</v>
      </c>
      <c r="U55" s="237">
        <v>0</v>
      </c>
      <c r="V55" s="237">
        <v>0</v>
      </c>
      <c r="W55" s="451">
        <v>0</v>
      </c>
      <c r="X55" s="238">
        <f>W55/$W$67</f>
        <v>0</v>
      </c>
      <c r="Y55" s="452"/>
      <c r="Z55" s="450" t="s">
        <v>65</v>
      </c>
      <c r="AA55" s="630"/>
      <c r="AB55" s="237"/>
      <c r="AC55" s="237"/>
      <c r="AD55" s="237"/>
      <c r="AE55" s="451"/>
      <c r="AF55" s="238">
        <f>AE55/$AE$67</f>
        <v>0</v>
      </c>
    </row>
    <row r="56" spans="1:32">
      <c r="A56" s="231" t="s">
        <v>87</v>
      </c>
      <c r="B56" s="450" t="s">
        <v>65</v>
      </c>
      <c r="C56" s="630">
        <f t="shared" si="28"/>
        <v>0</v>
      </c>
      <c r="D56" s="587">
        <v>0</v>
      </c>
      <c r="E56" s="587">
        <v>0</v>
      </c>
      <c r="F56" s="237">
        <f t="shared" si="29"/>
        <v>0</v>
      </c>
      <c r="G56" s="394">
        <f t="shared" si="29"/>
        <v>0</v>
      </c>
      <c r="H56" s="653">
        <f t="shared" ref="H56:H57" si="30">G56/$G$67</f>
        <v>0</v>
      </c>
      <c r="I56" s="452"/>
      <c r="J56" s="450" t="s">
        <v>65</v>
      </c>
      <c r="K56" s="630">
        <v>0</v>
      </c>
      <c r="L56" s="237">
        <v>0</v>
      </c>
      <c r="M56" s="237">
        <v>0</v>
      </c>
      <c r="N56" s="237">
        <v>0</v>
      </c>
      <c r="O56" s="451">
        <v>0</v>
      </c>
      <c r="P56" s="653">
        <f t="shared" ref="P56:P57" si="31">O56/$O$67</f>
        <v>0</v>
      </c>
      <c r="Q56" s="619"/>
      <c r="R56" s="450" t="s">
        <v>65</v>
      </c>
      <c r="S56" s="630">
        <v>0</v>
      </c>
      <c r="T56" s="237">
        <v>0</v>
      </c>
      <c r="U56" s="237">
        <v>0</v>
      </c>
      <c r="V56" s="237">
        <v>0</v>
      </c>
      <c r="W56" s="451">
        <v>0</v>
      </c>
      <c r="X56" s="238">
        <f>W56/$W$67</f>
        <v>0</v>
      </c>
      <c r="Y56" s="452"/>
      <c r="Z56" s="450" t="s">
        <v>65</v>
      </c>
      <c r="AA56" s="630"/>
      <c r="AB56" s="237"/>
      <c r="AC56" s="237"/>
      <c r="AD56" s="237"/>
      <c r="AE56" s="451"/>
      <c r="AF56" s="238">
        <f t="shared" ref="AF56:AF57" si="32">AE56/$AE$67</f>
        <v>0</v>
      </c>
    </row>
    <row r="57" spans="1:32">
      <c r="A57" s="231" t="s">
        <v>548</v>
      </c>
      <c r="B57" s="450" t="s">
        <v>61</v>
      </c>
      <c r="C57" s="630">
        <f t="shared" si="28"/>
        <v>0</v>
      </c>
      <c r="D57" s="587">
        <v>0</v>
      </c>
      <c r="E57" s="587">
        <v>0</v>
      </c>
      <c r="F57" s="237">
        <f t="shared" si="29"/>
        <v>0</v>
      </c>
      <c r="G57" s="394">
        <f t="shared" si="29"/>
        <v>0</v>
      </c>
      <c r="H57" s="653">
        <f t="shared" si="30"/>
        <v>0</v>
      </c>
      <c r="I57" s="452"/>
      <c r="J57" s="450" t="s">
        <v>61</v>
      </c>
      <c r="K57" s="630">
        <v>0</v>
      </c>
      <c r="L57" s="237">
        <v>0</v>
      </c>
      <c r="M57" s="237">
        <v>0</v>
      </c>
      <c r="N57" s="237">
        <v>0</v>
      </c>
      <c r="O57" s="451">
        <v>0</v>
      </c>
      <c r="P57" s="653">
        <f t="shared" si="31"/>
        <v>0</v>
      </c>
      <c r="Q57" s="619"/>
      <c r="R57" s="450" t="s">
        <v>61</v>
      </c>
      <c r="S57" s="630">
        <v>0</v>
      </c>
      <c r="T57" s="237">
        <v>0</v>
      </c>
      <c r="U57" s="237">
        <v>0</v>
      </c>
      <c r="V57" s="237">
        <v>0</v>
      </c>
      <c r="W57" s="451">
        <v>0</v>
      </c>
      <c r="X57" s="238">
        <f>W57/$W$67</f>
        <v>0</v>
      </c>
      <c r="Y57" s="452"/>
      <c r="Z57" s="450" t="s">
        <v>61</v>
      </c>
      <c r="AA57" s="630"/>
      <c r="AB57" s="237"/>
      <c r="AC57" s="237"/>
      <c r="AD57" s="237"/>
      <c r="AE57" s="451"/>
      <c r="AF57" s="238">
        <f t="shared" si="32"/>
        <v>0</v>
      </c>
    </row>
    <row r="58" spans="1:32">
      <c r="A58" s="231"/>
      <c r="B58" s="450"/>
      <c r="C58" s="630"/>
      <c r="D58" s="237"/>
      <c r="E58" s="237"/>
      <c r="F58" s="237"/>
      <c r="G58" s="451"/>
      <c r="H58" s="653"/>
      <c r="I58" s="452"/>
      <c r="J58" s="450"/>
      <c r="K58" s="630"/>
      <c r="L58" s="237"/>
      <c r="M58" s="237"/>
      <c r="N58" s="237"/>
      <c r="O58" s="451"/>
      <c r="P58" s="653"/>
      <c r="Q58" s="619"/>
      <c r="R58" s="450"/>
      <c r="S58" s="630"/>
      <c r="T58" s="237"/>
      <c r="U58" s="237"/>
      <c r="V58" s="237"/>
      <c r="W58" s="451"/>
      <c r="X58" s="238"/>
      <c r="Y58" s="452"/>
      <c r="Z58" s="450"/>
      <c r="AA58" s="630"/>
      <c r="AB58" s="237"/>
      <c r="AC58" s="237"/>
      <c r="AD58" s="237"/>
      <c r="AE58" s="451"/>
      <c r="AF58" s="238"/>
    </row>
    <row r="59" spans="1:32">
      <c r="A59" s="453" t="s">
        <v>88</v>
      </c>
      <c r="B59" s="452"/>
      <c r="C59" s="556"/>
      <c r="D59" s="240"/>
      <c r="E59" s="240"/>
      <c r="F59" s="240"/>
      <c r="G59" s="240"/>
      <c r="H59" s="615"/>
      <c r="I59" s="452"/>
      <c r="J59" s="452"/>
      <c r="K59" s="556"/>
      <c r="L59" s="240"/>
      <c r="M59" s="240"/>
      <c r="N59" s="240"/>
      <c r="O59" s="240"/>
      <c r="P59" s="615"/>
      <c r="Q59" s="452"/>
      <c r="R59" s="452"/>
      <c r="S59" s="556"/>
      <c r="T59" s="240"/>
      <c r="U59" s="240"/>
      <c r="V59" s="240"/>
      <c r="W59" s="240"/>
      <c r="X59" s="454"/>
      <c r="Y59" s="452"/>
      <c r="Z59" s="452"/>
      <c r="AA59" s="556"/>
      <c r="AB59" s="240"/>
      <c r="AC59" s="240"/>
      <c r="AD59" s="240"/>
      <c r="AE59" s="240"/>
      <c r="AF59" s="454"/>
    </row>
    <row r="60" spans="1:32">
      <c r="A60" s="730" t="s">
        <v>474</v>
      </c>
      <c r="B60" s="594" t="s">
        <v>61</v>
      </c>
      <c r="C60" s="630">
        <f t="shared" ref="C60" si="33">K60+S60</f>
        <v>686</v>
      </c>
      <c r="D60" s="587">
        <v>0</v>
      </c>
      <c r="E60" s="587">
        <v>0</v>
      </c>
      <c r="F60" s="237">
        <f t="shared" ref="F60:G60" si="34">N60+V60</f>
        <v>0</v>
      </c>
      <c r="G60" s="394">
        <f t="shared" si="34"/>
        <v>136570</v>
      </c>
      <c r="H60" s="653">
        <f t="shared" ref="H60" si="35">G60/$G$67</f>
        <v>1.6555754205613844E-3</v>
      </c>
      <c r="I60" s="452"/>
      <c r="J60" s="450" t="s">
        <v>61</v>
      </c>
      <c r="K60" s="650">
        <v>454</v>
      </c>
      <c r="L60" s="630">
        <v>0</v>
      </c>
      <c r="M60" s="630">
        <v>0</v>
      </c>
      <c r="N60" s="650">
        <v>0</v>
      </c>
      <c r="O60" s="819">
        <v>89780</v>
      </c>
      <c r="P60" s="653">
        <f t="shared" ref="P60" si="36">O60/$O$67</f>
        <v>2.1262860855479743E-3</v>
      </c>
      <c r="Q60" s="452"/>
      <c r="R60" s="450" t="s">
        <v>61</v>
      </c>
      <c r="S60" s="650">
        <v>232</v>
      </c>
      <c r="T60" s="630">
        <v>0</v>
      </c>
      <c r="U60" s="630">
        <v>0</v>
      </c>
      <c r="V60" s="822">
        <v>0</v>
      </c>
      <c r="W60" s="821">
        <v>46790</v>
      </c>
      <c r="X60" s="653">
        <f t="shared" ref="X60" si="37">W60/$O$67</f>
        <v>1.1081413003206696E-3</v>
      </c>
      <c r="Y60" s="452"/>
      <c r="Z60" s="450" t="s">
        <v>61</v>
      </c>
      <c r="AA60" s="650">
        <v>72</v>
      </c>
      <c r="AB60" s="587">
        <v>0</v>
      </c>
      <c r="AC60" s="587">
        <v>0</v>
      </c>
      <c r="AD60" s="822">
        <v>0</v>
      </c>
      <c r="AE60" s="821">
        <v>15740</v>
      </c>
      <c r="AF60" s="238">
        <f>AE60/$AE$67</f>
        <v>4.5024979223431895E-4</v>
      </c>
    </row>
    <row r="61" spans="1:32">
      <c r="A61" s="231"/>
      <c r="B61" s="450"/>
      <c r="C61" s="630"/>
      <c r="D61" s="237"/>
      <c r="E61" s="237"/>
      <c r="F61" s="237"/>
      <c r="G61" s="237"/>
      <c r="H61" s="237"/>
      <c r="I61" s="653"/>
      <c r="J61" s="450"/>
      <c r="K61" s="237"/>
      <c r="L61" s="237"/>
      <c r="M61" s="237"/>
      <c r="N61" s="237"/>
      <c r="O61" s="237"/>
      <c r="P61" s="653"/>
      <c r="Q61" s="452"/>
      <c r="R61" s="450"/>
      <c r="S61" s="237"/>
      <c r="T61" s="237"/>
      <c r="U61" s="237"/>
      <c r="V61" s="237"/>
      <c r="W61" s="237"/>
      <c r="X61" s="653"/>
      <c r="Y61" s="452"/>
      <c r="Z61" s="450"/>
      <c r="AA61" s="630"/>
      <c r="AB61" s="237"/>
      <c r="AC61" s="237"/>
      <c r="AD61" s="237"/>
      <c r="AE61" s="824"/>
      <c r="AF61" s="238"/>
    </row>
    <row r="62" spans="1:32">
      <c r="A62" s="453" t="s">
        <v>19</v>
      </c>
      <c r="B62" s="452"/>
      <c r="C62" s="557"/>
      <c r="D62" s="556"/>
      <c r="E62" s="240"/>
      <c r="F62" s="240"/>
      <c r="G62" s="240"/>
      <c r="H62" s="240"/>
      <c r="I62" s="615"/>
      <c r="J62" s="452"/>
      <c r="K62" s="556"/>
      <c r="L62" s="240"/>
      <c r="M62" s="240"/>
      <c r="N62" s="240"/>
      <c r="O62" s="240"/>
      <c r="P62" s="615"/>
      <c r="Q62" s="452"/>
      <c r="R62" s="452"/>
      <c r="S62" s="556"/>
      <c r="T62" s="240"/>
      <c r="U62" s="240"/>
      <c r="V62" s="240"/>
      <c r="W62" s="240"/>
      <c r="X62" s="454"/>
      <c r="Y62" s="452"/>
      <c r="Z62" s="452"/>
      <c r="AA62" s="556"/>
      <c r="AB62" s="240"/>
      <c r="AC62" s="240"/>
      <c r="AD62" s="240"/>
      <c r="AE62" s="240"/>
      <c r="AF62" s="454"/>
    </row>
    <row r="63" spans="1:32">
      <c r="A63" s="231" t="s">
        <v>89</v>
      </c>
      <c r="B63" s="450" t="s">
        <v>65</v>
      </c>
      <c r="C63" s="630">
        <f>K63+S63</f>
        <v>125110</v>
      </c>
      <c r="D63" s="240"/>
      <c r="E63" s="240"/>
      <c r="F63" s="240"/>
      <c r="G63" s="451">
        <f>O63+W63</f>
        <v>32799116</v>
      </c>
      <c r="H63" s="653">
        <f>G63/$G$67</f>
        <v>0.39760862755906595</v>
      </c>
      <c r="I63" s="452"/>
      <c r="J63" s="450" t="s">
        <v>65</v>
      </c>
      <c r="K63" s="629">
        <v>63211</v>
      </c>
      <c r="L63" s="331"/>
      <c r="M63" s="331"/>
      <c r="N63" s="331"/>
      <c r="O63" s="451">
        <v>19564118</v>
      </c>
      <c r="P63" s="653">
        <f>O63/$O$67</f>
        <v>0.46334274759878213</v>
      </c>
      <c r="Q63" s="452"/>
      <c r="R63" s="450" t="s">
        <v>65</v>
      </c>
      <c r="S63" s="629">
        <v>61899</v>
      </c>
      <c r="T63" s="331"/>
      <c r="U63" s="331"/>
      <c r="V63" s="331"/>
      <c r="W63" s="451">
        <v>13234998</v>
      </c>
      <c r="X63" s="653">
        <f t="shared" ref="X63:X64" si="38">W63/$W$67</f>
        <v>0.32868019359482997</v>
      </c>
      <c r="Y63" s="452"/>
      <c r="Z63" s="450" t="s">
        <v>65</v>
      </c>
      <c r="AA63" s="629">
        <v>61899</v>
      </c>
      <c r="AB63" s="331"/>
      <c r="AC63" s="331"/>
      <c r="AD63" s="331"/>
      <c r="AE63" s="451">
        <v>13234998</v>
      </c>
      <c r="AF63" s="238">
        <f>AE63/$AE$67</f>
        <v>0.37859308130378827</v>
      </c>
    </row>
    <row r="64" spans="1:32">
      <c r="A64" s="231" t="s">
        <v>90</v>
      </c>
      <c r="B64" s="450" t="s">
        <v>65</v>
      </c>
      <c r="C64" s="630">
        <f>K64+S64</f>
        <v>71521</v>
      </c>
      <c r="D64" s="240"/>
      <c r="E64" s="240"/>
      <c r="F64" s="240"/>
      <c r="G64" s="451">
        <f>O64+W64</f>
        <v>1706594</v>
      </c>
      <c r="H64" s="653">
        <f>G64/$G$67</f>
        <v>2.0688255687761115E-2</v>
      </c>
      <c r="I64" s="452"/>
      <c r="J64" s="450" t="s">
        <v>65</v>
      </c>
      <c r="K64" s="629">
        <v>38721</v>
      </c>
      <c r="L64" s="331"/>
      <c r="M64" s="331"/>
      <c r="N64" s="331"/>
      <c r="O64" s="451">
        <v>824050</v>
      </c>
      <c r="P64" s="653">
        <f>O64/$O$67</f>
        <v>1.9516217963865094E-2</v>
      </c>
      <c r="Q64" s="452"/>
      <c r="R64" s="450" t="s">
        <v>65</v>
      </c>
      <c r="S64" s="629">
        <v>32800</v>
      </c>
      <c r="T64" s="331"/>
      <c r="U64" s="331"/>
      <c r="V64" s="331"/>
      <c r="W64" s="451">
        <v>882544</v>
      </c>
      <c r="X64" s="653">
        <f t="shared" si="38"/>
        <v>2.1917247949410766E-2</v>
      </c>
      <c r="Y64" s="452"/>
      <c r="Z64" s="450" t="s">
        <v>65</v>
      </c>
      <c r="AA64" s="629">
        <v>32800</v>
      </c>
      <c r="AB64" s="331"/>
      <c r="AC64" s="331"/>
      <c r="AD64" s="331"/>
      <c r="AE64" s="451">
        <v>882544</v>
      </c>
      <c r="AF64" s="238">
        <f>AE64/$AE$67</f>
        <v>2.5245568782569554E-2</v>
      </c>
    </row>
    <row r="65" spans="1:32">
      <c r="A65" s="231"/>
      <c r="B65" s="450"/>
      <c r="C65" s="630"/>
      <c r="D65" s="240"/>
      <c r="E65" s="555"/>
      <c r="F65" s="240"/>
      <c r="G65" s="775"/>
      <c r="H65" s="653"/>
      <c r="I65" s="452"/>
      <c r="J65" s="450"/>
      <c r="K65" s="630"/>
      <c r="L65" s="331"/>
      <c r="M65" s="777"/>
      <c r="N65" s="690"/>
      <c r="O65" s="775"/>
      <c r="P65" s="653"/>
      <c r="Q65" s="452"/>
      <c r="R65" s="450"/>
      <c r="S65" s="630"/>
      <c r="T65" s="331"/>
      <c r="U65" s="777"/>
      <c r="V65" s="690"/>
      <c r="W65" s="775"/>
      <c r="X65" s="238"/>
      <c r="Y65" s="452"/>
      <c r="Z65" s="450"/>
      <c r="AA65" s="630"/>
      <c r="AB65" s="331"/>
      <c r="AC65" s="777"/>
      <c r="AD65" s="690"/>
      <c r="AE65" s="783"/>
      <c r="AF65" s="238"/>
    </row>
    <row r="66" spans="1:32">
      <c r="A66" s="458"/>
      <c r="B66" s="452"/>
      <c r="C66" s="557"/>
      <c r="D66" s="460"/>
      <c r="E66" s="555"/>
      <c r="F66" s="460"/>
      <c r="G66" s="557"/>
      <c r="H66" s="615"/>
      <c r="I66" s="452"/>
      <c r="J66" s="452"/>
      <c r="K66" s="557"/>
      <c r="L66" s="460"/>
      <c r="M66" s="555"/>
      <c r="N66" s="460"/>
      <c r="O66" s="557"/>
      <c r="P66" s="615"/>
      <c r="Q66" s="452"/>
      <c r="R66" s="452"/>
      <c r="S66" s="557"/>
      <c r="T66" s="460"/>
      <c r="U66" s="555"/>
      <c r="V66" s="460"/>
      <c r="W66" s="557"/>
      <c r="X66" s="454"/>
      <c r="Y66" s="452"/>
      <c r="Z66" s="452"/>
      <c r="AA66" s="459"/>
      <c r="AB66" s="460"/>
      <c r="AC66" s="555"/>
      <c r="AD66" s="460"/>
      <c r="AE66" s="557"/>
      <c r="AF66" s="454"/>
    </row>
    <row r="67" spans="1:32">
      <c r="A67" s="461" t="s">
        <v>91</v>
      </c>
      <c r="B67" s="450"/>
      <c r="C67" s="631"/>
      <c r="D67" s="261"/>
      <c r="E67" s="261"/>
      <c r="F67" s="248">
        <f>SUM(F9:F66)</f>
        <v>561915.17454575968</v>
      </c>
      <c r="G67" s="394">
        <f>SUM(G9:G66)</f>
        <v>82490956.500000983</v>
      </c>
      <c r="H67" s="615"/>
      <c r="I67" s="452"/>
      <c r="J67" s="450"/>
      <c r="K67" s="632"/>
      <c r="L67" s="261">
        <v>0</v>
      </c>
      <c r="M67" s="261">
        <v>0</v>
      </c>
      <c r="N67" s="248">
        <f>SUM(N9:N60)</f>
        <v>315533.1209432669</v>
      </c>
      <c r="O67" s="394">
        <f>SUM(O9:O64)</f>
        <v>42223857.180000506</v>
      </c>
      <c r="P67" s="615"/>
      <c r="Q67" s="452"/>
      <c r="R67" s="450"/>
      <c r="S67" s="632"/>
      <c r="T67" s="261">
        <v>0</v>
      </c>
      <c r="U67" s="261">
        <v>0</v>
      </c>
      <c r="V67" s="248">
        <f>SUM(V9:V60)</f>
        <v>246382.05360249273</v>
      </c>
      <c r="W67" s="394">
        <f>SUM(W9:W64)</f>
        <v>40267099.32000047</v>
      </c>
      <c r="X67" s="454"/>
      <c r="Y67" s="452"/>
      <c r="Z67" s="450"/>
      <c r="AA67" s="654"/>
      <c r="AB67" s="261">
        <v>0</v>
      </c>
      <c r="AC67" s="261">
        <v>0</v>
      </c>
      <c r="AD67" s="248">
        <f>SUM(AD9:AD60)</f>
        <v>210651.68452193512</v>
      </c>
      <c r="AE67" s="394">
        <f>SUM(AE9:AE64)</f>
        <v>34958372.600000203</v>
      </c>
      <c r="AF67" s="454"/>
    </row>
    <row r="68" spans="1:32">
      <c r="A68" s="462"/>
      <c r="B68" s="463"/>
      <c r="C68" s="556"/>
      <c r="D68" s="240"/>
      <c r="E68" s="240"/>
      <c r="F68" s="240"/>
      <c r="G68" s="240"/>
      <c r="H68" s="615"/>
      <c r="I68" s="452"/>
      <c r="J68" s="620"/>
      <c r="K68" s="556"/>
      <c r="L68" s="240"/>
      <c r="M68" s="240"/>
      <c r="N68" s="240"/>
      <c r="O68" s="460"/>
      <c r="P68" s="616"/>
      <c r="Q68" s="452"/>
      <c r="R68" s="620"/>
      <c r="S68" s="556"/>
      <c r="T68" s="240"/>
      <c r="U68" s="240"/>
      <c r="V68" s="240"/>
      <c r="W68" s="460"/>
      <c r="X68" s="588"/>
      <c r="Y68" s="452"/>
      <c r="Z68" s="620"/>
      <c r="AA68" s="239"/>
      <c r="AB68" s="240"/>
      <c r="AC68" s="240"/>
      <c r="AD68" s="240"/>
      <c r="AE68" s="460"/>
      <c r="AF68" s="588"/>
    </row>
    <row r="69" spans="1:32" ht="15" thickBot="1">
      <c r="A69" s="464" t="s">
        <v>517</v>
      </c>
      <c r="B69" s="465"/>
      <c r="C69" s="695">
        <f>K69+S69</f>
        <v>89957</v>
      </c>
      <c r="D69" s="624"/>
      <c r="E69" s="332"/>
      <c r="F69" s="332"/>
      <c r="G69" s="332"/>
      <c r="H69" s="332"/>
      <c r="I69" s="469"/>
      <c r="J69" s="465"/>
      <c r="K69" s="691">
        <v>46349</v>
      </c>
      <c r="L69" s="624"/>
      <c r="M69" s="332"/>
      <c r="N69" s="332"/>
      <c r="O69" s="332"/>
      <c r="P69" s="332"/>
      <c r="Q69" s="469"/>
      <c r="R69" s="465"/>
      <c r="S69" s="629">
        <v>43608</v>
      </c>
      <c r="T69" s="624"/>
      <c r="U69" s="332"/>
      <c r="V69" s="332"/>
      <c r="W69" s="332"/>
      <c r="X69" s="625"/>
      <c r="Y69" s="469"/>
      <c r="Z69" s="465"/>
      <c r="AA69" s="655">
        <v>45150</v>
      </c>
      <c r="AB69" s="466"/>
      <c r="AC69" s="467"/>
      <c r="AD69" s="467"/>
      <c r="AE69" s="467"/>
      <c r="AF69" s="468"/>
    </row>
    <row r="70" spans="1:32" ht="13.5" customHeight="1" thickBot="1">
      <c r="A70" s="470"/>
      <c r="B70" s="701"/>
      <c r="C70" s="696"/>
      <c r="D70" s="844"/>
      <c r="E70" s="845"/>
      <c r="F70" s="846"/>
      <c r="G70" s="689"/>
      <c r="H70" s="605"/>
      <c r="I70" s="605"/>
      <c r="J70" s="471"/>
      <c r="K70" s="692"/>
      <c r="L70" s="814"/>
      <c r="M70" s="815"/>
      <c r="N70" s="816"/>
      <c r="O70" s="689"/>
      <c r="P70" s="605"/>
      <c r="Q70" s="622"/>
      <c r="R70" s="617"/>
      <c r="S70" s="472"/>
      <c r="T70" s="844"/>
      <c r="U70" s="845" t="s">
        <v>428</v>
      </c>
      <c r="V70" s="846"/>
      <c r="W70" s="693"/>
      <c r="X70" s="605"/>
      <c r="Y70" s="605"/>
      <c r="Z70" s="471"/>
      <c r="AA70" s="607"/>
      <c r="AB70" s="844"/>
      <c r="AC70" s="845"/>
      <c r="AD70" s="846"/>
      <c r="AE70" s="689"/>
      <c r="AF70" s="605"/>
    </row>
    <row r="71" spans="1:32" ht="13.15" customHeight="1">
      <c r="A71" s="453" t="s">
        <v>92</v>
      </c>
      <c r="B71" s="452"/>
      <c r="C71" s="697" t="s">
        <v>93</v>
      </c>
      <c r="D71" s="557"/>
      <c r="E71" s="460"/>
      <c r="F71" s="460"/>
      <c r="G71" s="460"/>
      <c r="H71" s="454"/>
      <c r="I71" s="588"/>
      <c r="J71" s="473" t="s">
        <v>94</v>
      </c>
      <c r="K71" s="454"/>
      <c r="L71" s="459"/>
      <c r="M71" s="474"/>
      <c r="N71" s="474"/>
      <c r="O71" s="475"/>
      <c r="P71" s="476"/>
      <c r="Q71" s="623"/>
      <c r="R71" s="861" t="s">
        <v>95</v>
      </c>
      <c r="S71" s="862"/>
      <c r="T71" s="473"/>
      <c r="U71" s="474"/>
      <c r="V71" s="474"/>
      <c r="W71" s="475"/>
      <c r="X71" s="476"/>
      <c r="Y71" s="591"/>
      <c r="Z71" s="608" t="s">
        <v>96</v>
      </c>
      <c r="AA71" s="609"/>
      <c r="AB71" s="475"/>
      <c r="AC71" s="474"/>
      <c r="AD71" s="474"/>
      <c r="AE71" s="474"/>
      <c r="AF71" s="476"/>
    </row>
    <row r="72" spans="1:32">
      <c r="A72" s="231" t="s">
        <v>97</v>
      </c>
      <c r="B72" s="450" t="s">
        <v>65</v>
      </c>
      <c r="C72" s="698">
        <f>K72+S72</f>
        <v>62312</v>
      </c>
      <c r="D72" s="478"/>
      <c r="E72" s="478"/>
      <c r="F72" s="478"/>
      <c r="G72" s="478"/>
      <c r="H72" s="479"/>
      <c r="I72" s="480"/>
      <c r="J72" s="592" t="s">
        <v>65</v>
      </c>
      <c r="K72" s="726">
        <v>29457</v>
      </c>
      <c r="L72" s="477"/>
      <c r="M72" s="478"/>
      <c r="N72" s="478"/>
      <c r="O72" s="478"/>
      <c r="P72" s="479"/>
      <c r="Q72" s="594"/>
      <c r="R72" s="592" t="s">
        <v>65</v>
      </c>
      <c r="S72" s="726">
        <v>32855</v>
      </c>
      <c r="T72" s="477"/>
      <c r="U72" s="478"/>
      <c r="V72" s="478"/>
      <c r="W72" s="478"/>
      <c r="X72" s="479"/>
      <c r="Y72" s="594"/>
      <c r="Z72" s="148" t="s">
        <v>65</v>
      </c>
      <c r="AA72" s="726">
        <v>27489</v>
      </c>
      <c r="AB72" s="478"/>
      <c r="AC72" s="478"/>
      <c r="AD72" s="478"/>
      <c r="AE72" s="478"/>
      <c r="AF72" s="479"/>
    </row>
    <row r="73" spans="1:32">
      <c r="A73" s="231" t="s">
        <v>98</v>
      </c>
      <c r="B73" s="450" t="s">
        <v>65</v>
      </c>
      <c r="C73" s="698">
        <f>K73+S73</f>
        <v>22343</v>
      </c>
      <c r="D73" s="478"/>
      <c r="E73" s="478"/>
      <c r="F73" s="478"/>
      <c r="G73" s="478"/>
      <c r="H73" s="479"/>
      <c r="I73" s="480"/>
      <c r="J73" s="592" t="s">
        <v>65</v>
      </c>
      <c r="K73" s="726">
        <v>14226</v>
      </c>
      <c r="L73" s="477"/>
      <c r="M73" s="478"/>
      <c r="N73" s="772"/>
      <c r="O73" s="478"/>
      <c r="P73" s="479"/>
      <c r="Q73" s="594"/>
      <c r="R73" s="592" t="s">
        <v>65</v>
      </c>
      <c r="S73" s="726">
        <v>8117</v>
      </c>
      <c r="T73" s="477"/>
      <c r="U73" s="478"/>
      <c r="V73" s="772"/>
      <c r="W73" s="478"/>
      <c r="X73" s="479"/>
      <c r="Y73" s="594"/>
      <c r="Z73" s="148" t="s">
        <v>65</v>
      </c>
      <c r="AA73" s="726">
        <v>16271</v>
      </c>
      <c r="AB73" s="478"/>
      <c r="AC73" s="478"/>
      <c r="AD73" s="772"/>
      <c r="AE73" s="478"/>
      <c r="AF73" s="479"/>
    </row>
    <row r="74" spans="1:32">
      <c r="A74" s="231" t="s">
        <v>99</v>
      </c>
      <c r="B74" s="450" t="s">
        <v>65</v>
      </c>
      <c r="C74" s="698">
        <f>K74+S74</f>
        <v>5302</v>
      </c>
      <c r="D74" s="478"/>
      <c r="E74" s="676"/>
      <c r="F74" s="478"/>
      <c r="G74" s="478"/>
      <c r="H74" s="479"/>
      <c r="I74" s="480"/>
      <c r="J74" s="592" t="s">
        <v>65</v>
      </c>
      <c r="K74" s="726">
        <v>2666</v>
      </c>
      <c r="L74" s="477"/>
      <c r="M74" s="478"/>
      <c r="N74" s="772"/>
      <c r="O74" s="478"/>
      <c r="P74" s="479"/>
      <c r="Q74" s="594"/>
      <c r="R74" s="592" t="s">
        <v>65</v>
      </c>
      <c r="S74" s="726">
        <v>2636</v>
      </c>
      <c r="T74" s="477"/>
      <c r="U74" s="478"/>
      <c r="V74" s="772"/>
      <c r="W74" s="478"/>
      <c r="X74" s="479"/>
      <c r="Y74" s="594"/>
      <c r="Z74" s="148" t="s">
        <v>65</v>
      </c>
      <c r="AA74" s="726">
        <v>1390</v>
      </c>
      <c r="AB74" s="478"/>
      <c r="AC74" s="478"/>
      <c r="AD74" s="772"/>
      <c r="AE74" s="478"/>
      <c r="AF74" s="479"/>
    </row>
    <row r="75" spans="1:32">
      <c r="A75" s="461" t="s">
        <v>100</v>
      </c>
      <c r="B75" s="450" t="s">
        <v>65</v>
      </c>
      <c r="C75" s="698">
        <f>SUM(C72:C74)</f>
        <v>89957</v>
      </c>
      <c r="D75" s="478"/>
      <c r="E75" s="478"/>
      <c r="F75" s="478"/>
      <c r="G75" s="478"/>
      <c r="H75" s="479"/>
      <c r="I75" s="269"/>
      <c r="J75" s="592" t="s">
        <v>65</v>
      </c>
      <c r="K75" s="726">
        <f>SUM(K72:K74)</f>
        <v>46349</v>
      </c>
      <c r="L75" s="584"/>
      <c r="M75" s="482"/>
      <c r="N75" s="478"/>
      <c r="O75" s="478"/>
      <c r="P75" s="479"/>
      <c r="Q75" s="594"/>
      <c r="R75" s="592" t="s">
        <v>65</v>
      </c>
      <c r="S75" s="726">
        <f>SUM(S72:S74)</f>
        <v>43608</v>
      </c>
      <c r="T75" s="584"/>
      <c r="U75" s="482"/>
      <c r="V75" s="478"/>
      <c r="W75" s="478"/>
      <c r="X75" s="479"/>
      <c r="Y75" s="594"/>
      <c r="Z75" s="148" t="s">
        <v>65</v>
      </c>
      <c r="AA75" s="726">
        <f>SUM(AA72:AA74)</f>
        <v>45150</v>
      </c>
      <c r="AB75" s="478"/>
      <c r="AC75" s="478"/>
      <c r="AD75" s="478"/>
      <c r="AE75" s="478"/>
      <c r="AF75" s="479"/>
    </row>
    <row r="76" spans="1:32" ht="14.25">
      <c r="A76" s="461" t="s">
        <v>519</v>
      </c>
      <c r="B76" s="450" t="s">
        <v>65</v>
      </c>
      <c r="C76" s="698">
        <f>K76+S76</f>
        <v>182265</v>
      </c>
      <c r="D76" s="478"/>
      <c r="E76" s="482"/>
      <c r="F76" s="478"/>
      <c r="G76" s="478"/>
      <c r="H76" s="483"/>
      <c r="I76" s="480"/>
      <c r="J76" s="592" t="s">
        <v>65</v>
      </c>
      <c r="K76" s="610">
        <v>153659</v>
      </c>
      <c r="L76" s="585"/>
      <c r="M76" s="482"/>
      <c r="N76" s="482"/>
      <c r="O76" s="478"/>
      <c r="P76" s="479"/>
      <c r="Q76" s="595"/>
      <c r="R76" s="592" t="s">
        <v>65</v>
      </c>
      <c r="S76" s="610">
        <v>28606</v>
      </c>
      <c r="T76" s="585"/>
      <c r="U76" s="482"/>
      <c r="V76" s="482"/>
      <c r="W76" s="478"/>
      <c r="X76" s="479"/>
      <c r="Y76" s="595"/>
      <c r="Z76" s="148" t="s">
        <v>65</v>
      </c>
      <c r="AA76" s="610" t="s">
        <v>12</v>
      </c>
      <c r="AB76" s="478"/>
      <c r="AC76" s="482"/>
      <c r="AD76" s="478"/>
      <c r="AE76" s="478"/>
      <c r="AF76" s="483"/>
    </row>
    <row r="77" spans="1:32">
      <c r="A77" s="461" t="s">
        <v>101</v>
      </c>
      <c r="B77" s="450" t="s">
        <v>102</v>
      </c>
      <c r="C77" s="699">
        <f>C75/C76</f>
        <v>0.49355059940196966</v>
      </c>
      <c r="D77" s="478"/>
      <c r="E77" s="482"/>
      <c r="F77" s="478"/>
      <c r="G77" s="478"/>
      <c r="H77" s="483"/>
      <c r="I77" s="480"/>
      <c r="J77" s="592" t="s">
        <v>102</v>
      </c>
      <c r="K77" s="611">
        <f>K75/K76</f>
        <v>0.30163543951216654</v>
      </c>
      <c r="L77" s="585"/>
      <c r="M77" s="482"/>
      <c r="N77" s="482"/>
      <c r="O77" s="478"/>
      <c r="P77" s="479"/>
      <c r="Q77" s="595"/>
      <c r="R77" s="592" t="s">
        <v>102</v>
      </c>
      <c r="S77" s="611">
        <f>S75/S76</f>
        <v>1.5244354331259176</v>
      </c>
      <c r="T77" s="585"/>
      <c r="U77" s="482"/>
      <c r="V77" s="482"/>
      <c r="W77" s="478"/>
      <c r="X77" s="479"/>
      <c r="Y77" s="595"/>
      <c r="Z77" s="148" t="s">
        <v>102</v>
      </c>
      <c r="AA77" s="611">
        <v>0</v>
      </c>
      <c r="AB77" s="478"/>
      <c r="AC77" s="482"/>
      <c r="AD77" s="478"/>
      <c r="AE77" s="478"/>
      <c r="AF77" s="483"/>
    </row>
    <row r="78" spans="1:32" ht="13.5" thickBot="1">
      <c r="A78" s="464" t="s">
        <v>103</v>
      </c>
      <c r="B78" s="465" t="s">
        <v>65</v>
      </c>
      <c r="C78" s="700">
        <f>K78+S78</f>
        <v>6328</v>
      </c>
      <c r="D78" s="486"/>
      <c r="E78" s="485"/>
      <c r="F78" s="486"/>
      <c r="G78" s="486"/>
      <c r="H78" s="487"/>
      <c r="I78" s="488"/>
      <c r="J78" s="593" t="s">
        <v>65</v>
      </c>
      <c r="K78" s="612">
        <v>6077</v>
      </c>
      <c r="L78" s="586"/>
      <c r="M78" s="485"/>
      <c r="N78" s="485"/>
      <c r="O78" s="486"/>
      <c r="P78" s="626"/>
      <c r="Q78" s="596"/>
      <c r="R78" s="593" t="s">
        <v>65</v>
      </c>
      <c r="S78" s="612">
        <v>251</v>
      </c>
      <c r="T78" s="586"/>
      <c r="U78" s="485"/>
      <c r="V78" s="485"/>
      <c r="W78" s="486"/>
      <c r="X78" s="626"/>
      <c r="Y78" s="596"/>
      <c r="Z78" s="484" t="s">
        <v>65</v>
      </c>
      <c r="AA78" s="612">
        <v>6002</v>
      </c>
      <c r="AB78" s="486"/>
      <c r="AC78" s="485"/>
      <c r="AD78" s="486"/>
      <c r="AE78" s="486"/>
      <c r="AF78" s="487"/>
    </row>
    <row r="79" spans="1:32">
      <c r="A79" s="156"/>
      <c r="B79" s="156"/>
      <c r="C79" s="156"/>
      <c r="D79" s="156"/>
      <c r="E79" s="156"/>
      <c r="F79" s="156"/>
      <c r="G79" s="156"/>
      <c r="H79" s="156"/>
      <c r="I79" s="156"/>
      <c r="J79" s="155"/>
      <c r="K79" s="156"/>
      <c r="L79" s="156"/>
      <c r="M79" s="155"/>
      <c r="N79" s="332"/>
      <c r="O79" s="478"/>
      <c r="P79" s="155"/>
      <c r="Q79" s="155"/>
      <c r="R79" s="155"/>
      <c r="S79" s="155"/>
      <c r="T79" s="155"/>
      <c r="U79" s="155"/>
      <c r="V79" s="155"/>
      <c r="W79" s="155"/>
      <c r="X79" s="155"/>
      <c r="Y79" s="155"/>
      <c r="Z79" s="155"/>
      <c r="AA79" s="155"/>
      <c r="AB79" s="155"/>
      <c r="AC79" s="155"/>
      <c r="AD79" s="155"/>
      <c r="AE79" s="155"/>
      <c r="AF79" s="155"/>
    </row>
    <row r="80" spans="1:32" ht="14.25">
      <c r="A80" s="156" t="s">
        <v>104</v>
      </c>
      <c r="B80" s="156"/>
      <c r="C80" s="156"/>
      <c r="D80" s="156"/>
      <c r="E80" s="156"/>
      <c r="F80" s="156"/>
      <c r="G80" s="156"/>
      <c r="H80" s="156"/>
      <c r="I80" s="156"/>
      <c r="J80" s="155"/>
      <c r="K80" s="156"/>
      <c r="L80" s="156"/>
      <c r="M80" s="155"/>
      <c r="N80" s="782"/>
      <c r="O80" s="478"/>
      <c r="P80" s="155"/>
      <c r="Q80" s="155"/>
      <c r="R80" s="155"/>
      <c r="S80" s="155"/>
      <c r="T80" s="155"/>
      <c r="U80" s="155"/>
      <c r="V80" s="155"/>
      <c r="W80" s="155"/>
      <c r="X80" s="155"/>
      <c r="Y80" s="155"/>
      <c r="Z80" s="155"/>
      <c r="AA80" s="155"/>
      <c r="AB80" s="155"/>
      <c r="AC80" s="155"/>
      <c r="AD80" s="155"/>
      <c r="AE80" s="155"/>
      <c r="AF80" s="155"/>
    </row>
    <row r="81" spans="1:34" ht="14.25">
      <c r="A81" s="779" t="s">
        <v>570</v>
      </c>
      <c r="B81" s="156"/>
      <c r="C81" s="156"/>
      <c r="D81" s="156"/>
      <c r="E81" s="156"/>
      <c r="F81" s="156"/>
      <c r="G81" s="156"/>
      <c r="H81" s="156"/>
      <c r="I81" s="156"/>
      <c r="J81" s="155"/>
      <c r="K81" s="156"/>
      <c r="L81" s="156"/>
      <c r="M81" s="155"/>
      <c r="N81" s="782"/>
      <c r="O81" s="478"/>
      <c r="P81" s="155"/>
      <c r="Q81" s="155"/>
      <c r="R81" s="155"/>
      <c r="S81" s="155"/>
      <c r="T81" s="155"/>
      <c r="U81" s="155"/>
      <c r="V81" s="155"/>
      <c r="W81" s="155"/>
      <c r="X81" s="155"/>
      <c r="Y81" s="155"/>
      <c r="Z81" s="155"/>
      <c r="AA81" s="155"/>
      <c r="AB81" s="155"/>
      <c r="AC81" s="155"/>
      <c r="AD81" s="155"/>
      <c r="AE81" s="155"/>
      <c r="AF81" s="155"/>
    </row>
    <row r="82" spans="1:34" ht="15">
      <c r="A82" s="780" t="s">
        <v>542</v>
      </c>
      <c r="B82" s="156"/>
      <c r="C82" s="156"/>
      <c r="D82" s="156"/>
      <c r="E82" s="156"/>
      <c r="F82" s="156"/>
      <c r="G82" s="156"/>
      <c r="H82" s="156"/>
      <c r="I82" s="156"/>
      <c r="J82" s="155"/>
      <c r="K82" s="785"/>
      <c r="P82" s="785"/>
      <c r="Q82" s="784"/>
      <c r="R82" s="785"/>
      <c r="S82" s="784"/>
      <c r="T82" s="155"/>
      <c r="U82" s="155"/>
      <c r="V82" s="155"/>
      <c r="W82" s="490"/>
      <c r="X82" s="155"/>
      <c r="Y82" s="155"/>
      <c r="Z82" s="155"/>
      <c r="AA82" s="155"/>
      <c r="AB82" s="155"/>
      <c r="AC82" s="155"/>
      <c r="AD82" s="155"/>
      <c r="AE82" s="155"/>
      <c r="AF82" s="155"/>
      <c r="AG82" s="155"/>
      <c r="AH82" s="155"/>
    </row>
    <row r="83" spans="1:34" ht="15">
      <c r="A83" s="863" t="s">
        <v>105</v>
      </c>
      <c r="B83" s="863"/>
      <c r="C83" s="863"/>
      <c r="D83" s="863"/>
      <c r="E83" s="863"/>
      <c r="F83" s="863"/>
      <c r="G83" s="863"/>
      <c r="H83" s="156"/>
      <c r="I83" s="156"/>
      <c r="J83" s="155"/>
      <c r="K83" s="785"/>
      <c r="P83" s="785"/>
      <c r="Q83" s="784"/>
      <c r="R83" s="785"/>
      <c r="S83" s="784"/>
      <c r="T83" s="155"/>
      <c r="U83" s="155"/>
      <c r="V83" s="155"/>
      <c r="W83" s="155"/>
      <c r="X83" s="155"/>
      <c r="Y83" s="155"/>
      <c r="Z83" s="155"/>
      <c r="AA83" s="155"/>
      <c r="AB83" s="155"/>
      <c r="AC83" s="155"/>
      <c r="AD83" s="155"/>
      <c r="AE83" s="155"/>
      <c r="AF83" s="155"/>
      <c r="AG83" s="155"/>
      <c r="AH83" s="155"/>
    </row>
    <row r="84" spans="1:34">
      <c r="A84" s="863" t="s">
        <v>525</v>
      </c>
      <c r="B84" s="863"/>
      <c r="C84" s="863"/>
      <c r="D84" s="863"/>
      <c r="E84" s="863"/>
      <c r="F84" s="863"/>
      <c r="G84" s="863"/>
      <c r="H84" s="863"/>
      <c r="I84" s="156"/>
      <c r="J84" s="155"/>
      <c r="K84" s="156"/>
      <c r="T84" s="155"/>
      <c r="U84" s="155"/>
      <c r="V84" s="155"/>
      <c r="W84" s="155"/>
      <c r="X84" s="155"/>
      <c r="Y84" s="155"/>
      <c r="Z84" s="155"/>
      <c r="AA84" s="155"/>
      <c r="AB84" s="155"/>
      <c r="AC84" s="155"/>
      <c r="AD84" s="155"/>
      <c r="AE84" s="155"/>
      <c r="AF84" s="155"/>
    </row>
    <row r="85" spans="1:34">
      <c r="A85" s="863" t="s">
        <v>526</v>
      </c>
      <c r="B85" s="863"/>
      <c r="C85" s="863"/>
      <c r="D85" s="863"/>
      <c r="E85" s="863"/>
      <c r="F85" s="863"/>
      <c r="G85" s="863"/>
      <c r="H85" s="863"/>
      <c r="I85" s="156"/>
      <c r="J85" s="155"/>
      <c r="K85" s="156"/>
      <c r="T85" s="155"/>
      <c r="U85" s="155"/>
      <c r="V85" s="155"/>
      <c r="W85" s="155"/>
      <c r="X85" s="155"/>
      <c r="Y85" s="155"/>
      <c r="Z85" s="155"/>
      <c r="AA85" s="155"/>
      <c r="AB85" s="155"/>
      <c r="AC85" s="155"/>
      <c r="AD85" s="155"/>
      <c r="AE85" s="155"/>
      <c r="AF85" s="155"/>
    </row>
    <row r="86" spans="1:34" ht="13.5" customHeight="1">
      <c r="A86" s="864" t="s">
        <v>516</v>
      </c>
      <c r="B86" s="864"/>
      <c r="C86" s="864"/>
      <c r="D86" s="864"/>
      <c r="E86" s="864"/>
      <c r="F86" s="864"/>
      <c r="G86" s="864"/>
      <c r="H86" s="864"/>
      <c r="I86" s="864"/>
      <c r="J86" s="155"/>
      <c r="K86" s="155"/>
      <c r="P86" s="155"/>
      <c r="Q86" s="155"/>
      <c r="R86" s="155"/>
      <c r="S86" s="155"/>
      <c r="T86" s="155"/>
      <c r="U86" s="155"/>
      <c r="V86" s="155"/>
      <c r="W86" s="155"/>
      <c r="X86" s="155"/>
      <c r="Y86" s="155"/>
      <c r="Z86" s="155"/>
      <c r="AA86" s="155"/>
      <c r="AB86" s="155"/>
      <c r="AC86" s="155"/>
      <c r="AD86" s="155"/>
      <c r="AE86" s="155"/>
      <c r="AF86" s="155"/>
    </row>
    <row r="87" spans="1:34" ht="27.75" customHeight="1">
      <c r="A87" s="865" t="s">
        <v>106</v>
      </c>
      <c r="B87" s="865"/>
      <c r="C87" s="865"/>
      <c r="D87" s="865"/>
      <c r="E87" s="865"/>
      <c r="F87" s="865"/>
      <c r="G87" s="865"/>
      <c r="H87" s="865"/>
      <c r="I87" s="865"/>
      <c r="J87" s="155"/>
      <c r="K87" s="155"/>
      <c r="P87" s="155"/>
      <c r="Q87" s="155"/>
      <c r="R87" s="155"/>
      <c r="S87" s="155"/>
      <c r="T87" s="155"/>
      <c r="U87" s="155"/>
      <c r="V87" s="155"/>
      <c r="W87" s="155"/>
      <c r="X87" s="155"/>
      <c r="Y87" s="155"/>
      <c r="Z87" s="155"/>
      <c r="AA87" s="155"/>
      <c r="AB87" s="155"/>
      <c r="AC87" s="155"/>
      <c r="AD87" s="155"/>
      <c r="AE87" s="155"/>
      <c r="AF87" s="155"/>
    </row>
    <row r="88" spans="1:34" ht="14.25">
      <c r="A88" s="149" t="s">
        <v>518</v>
      </c>
      <c r="B88" s="149"/>
      <c r="C88" s="149"/>
      <c r="D88" s="149"/>
      <c r="E88" s="149"/>
      <c r="F88" s="149"/>
      <c r="G88" s="149"/>
      <c r="H88" s="155"/>
      <c r="I88" s="155"/>
      <c r="J88" s="155"/>
      <c r="K88" s="155"/>
      <c r="P88" s="155"/>
      <c r="Q88" s="155"/>
      <c r="R88" s="155"/>
      <c r="S88" s="155"/>
      <c r="T88" s="155"/>
      <c r="U88" s="155"/>
      <c r="V88" s="155"/>
      <c r="W88" s="155"/>
      <c r="X88" s="155"/>
      <c r="Y88" s="155"/>
      <c r="Z88" s="155"/>
      <c r="AA88" s="155"/>
      <c r="AB88" s="155"/>
      <c r="AC88" s="155"/>
      <c r="AD88" s="155"/>
      <c r="AE88" s="155"/>
      <c r="AF88" s="155"/>
    </row>
    <row r="89" spans="1:34" ht="14.25">
      <c r="A89" s="149" t="s">
        <v>520</v>
      </c>
      <c r="B89" s="13"/>
      <c r="C89" s="5"/>
      <c r="D89" s="149"/>
      <c r="E89" s="149"/>
      <c r="F89" s="149"/>
      <c r="G89" s="149"/>
      <c r="H89" s="155"/>
      <c r="I89" s="155"/>
      <c r="J89" s="155"/>
      <c r="K89" s="155"/>
      <c r="L89" s="155"/>
      <c r="M89" s="155"/>
      <c r="N89" s="155"/>
      <c r="P89" s="155"/>
      <c r="Q89" s="155"/>
      <c r="R89" s="155"/>
      <c r="S89" s="155"/>
      <c r="T89" s="155"/>
      <c r="U89" s="155"/>
      <c r="V89" s="155"/>
      <c r="W89" s="155"/>
      <c r="X89" s="155"/>
      <c r="Y89" s="155"/>
      <c r="Z89" s="155"/>
      <c r="AA89" s="155"/>
      <c r="AB89" s="155"/>
      <c r="AC89" s="155"/>
      <c r="AD89" s="155"/>
      <c r="AE89" s="155"/>
      <c r="AF89" s="155"/>
    </row>
    <row r="90" spans="1:34" ht="15.75" customHeight="1">
      <c r="A90" s="857" t="s">
        <v>522</v>
      </c>
      <c r="B90" s="857"/>
      <c r="C90" s="857"/>
      <c r="D90" s="857"/>
      <c r="E90" s="857"/>
      <c r="F90" s="857"/>
      <c r="G90" s="857"/>
      <c r="H90" s="155"/>
      <c r="I90" s="155"/>
      <c r="N90" s="155"/>
    </row>
    <row r="91" spans="1:34" ht="12.75" customHeight="1">
      <c r="A91" s="857" t="s">
        <v>523</v>
      </c>
      <c r="B91" s="857"/>
      <c r="C91" s="857"/>
      <c r="D91" s="857"/>
      <c r="E91" s="857"/>
      <c r="F91" s="857"/>
      <c r="G91" s="857"/>
      <c r="H91" s="857"/>
      <c r="I91" s="857"/>
      <c r="J91" s="857"/>
      <c r="K91" s="858"/>
      <c r="N91" s="155"/>
      <c r="O91" s="155"/>
    </row>
    <row r="92" spans="1:34" ht="26.25" customHeight="1">
      <c r="A92" s="859" t="s">
        <v>107</v>
      </c>
      <c r="B92" s="859"/>
      <c r="C92" s="859"/>
      <c r="D92" s="859"/>
      <c r="E92" s="859"/>
      <c r="F92" s="859"/>
      <c r="G92" s="859"/>
      <c r="H92" s="859"/>
      <c r="N92" s="155"/>
      <c r="O92" s="155"/>
    </row>
    <row r="94" spans="1:34" ht="32.25" customHeight="1">
      <c r="A94" s="860"/>
      <c r="B94" s="860"/>
      <c r="C94" s="860"/>
      <c r="D94" s="860"/>
    </row>
  </sheetData>
  <mergeCells count="24">
    <mergeCell ref="A90:G90"/>
    <mergeCell ref="A91:K91"/>
    <mergeCell ref="A92:H92"/>
    <mergeCell ref="A94:D94"/>
    <mergeCell ref="R71:S71"/>
    <mergeCell ref="A83:G83"/>
    <mergeCell ref="A84:H84"/>
    <mergeCell ref="A85:H85"/>
    <mergeCell ref="A86:I86"/>
    <mergeCell ref="A87:I87"/>
    <mergeCell ref="D70:F70"/>
    <mergeCell ref="T70:V70"/>
    <mergeCell ref="AB70:AD70"/>
    <mergeCell ref="A1:N1"/>
    <mergeCell ref="A2:N2"/>
    <mergeCell ref="A3:N3"/>
    <mergeCell ref="B5:H5"/>
    <mergeCell ref="J5:P5"/>
    <mergeCell ref="R5:X5"/>
    <mergeCell ref="Z5:AF5"/>
    <mergeCell ref="C6:H6"/>
    <mergeCell ref="K6:P6"/>
    <mergeCell ref="S6:X6"/>
    <mergeCell ref="AA6:AF6"/>
  </mergeCells>
  <printOptions headings="1"/>
  <pageMargins left="0.25" right="0.25" top="0.5" bottom="0.5" header="0.5" footer="0.5"/>
  <pageSetup paperSize="3"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5"/>
  <sheetViews>
    <sheetView zoomScale="90" zoomScaleNormal="90" zoomScaleSheetLayoutView="80" workbookViewId="0">
      <selection activeCell="D90" sqref="D90"/>
    </sheetView>
  </sheetViews>
  <sheetFormatPr defaultColWidth="8.7109375" defaultRowHeight="12.75"/>
  <cols>
    <col min="1" max="1" width="41.5703125" style="38" customWidth="1"/>
    <col min="2" max="2" width="7.5703125" style="38" customWidth="1"/>
    <col min="3" max="3" width="10.28515625" style="38" customWidth="1"/>
    <col min="4" max="4" width="12.42578125" style="38" customWidth="1"/>
    <col min="5" max="5" width="9.7109375" style="38" customWidth="1"/>
    <col min="6" max="6" width="10.7109375" style="38" customWidth="1"/>
    <col min="7" max="7" width="11.42578125" style="38" customWidth="1"/>
    <col min="8" max="8" width="13.7109375" style="38" customWidth="1"/>
    <col min="9" max="16384" width="8.7109375" style="38"/>
  </cols>
  <sheetData>
    <row r="1" spans="1:8" ht="15.75">
      <c r="A1" s="870" t="s">
        <v>108</v>
      </c>
      <c r="B1" s="870"/>
      <c r="C1" s="870"/>
      <c r="D1" s="870"/>
      <c r="E1" s="870"/>
      <c r="F1" s="870"/>
      <c r="G1" s="870"/>
      <c r="H1" s="870"/>
    </row>
    <row r="2" spans="1:8" ht="15.75" customHeight="1">
      <c r="A2" s="837" t="s">
        <v>1</v>
      </c>
      <c r="B2" s="837"/>
      <c r="C2" s="837"/>
      <c r="D2" s="837"/>
      <c r="E2" s="837"/>
      <c r="F2" s="837"/>
      <c r="G2" s="837"/>
      <c r="H2" s="837"/>
    </row>
    <row r="3" spans="1:8" ht="15.75" customHeight="1">
      <c r="A3" s="842" t="s">
        <v>571</v>
      </c>
      <c r="B3" s="842"/>
      <c r="C3" s="842"/>
      <c r="D3" s="842"/>
      <c r="E3" s="842"/>
      <c r="F3" s="842"/>
      <c r="G3" s="842"/>
      <c r="H3" s="842"/>
    </row>
    <row r="4" spans="1:8" ht="16.5" thickBot="1">
      <c r="A4" s="790"/>
      <c r="B4" s="569"/>
      <c r="C4" s="15"/>
      <c r="D4" s="15"/>
      <c r="E4" s="15"/>
      <c r="F4" s="15"/>
      <c r="G4" s="12" t="s">
        <v>109</v>
      </c>
    </row>
    <row r="5" spans="1:8" ht="16.5" thickBot="1">
      <c r="A5" s="567"/>
      <c r="B5" s="326"/>
      <c r="C5" s="871" t="s">
        <v>110</v>
      </c>
      <c r="D5" s="871"/>
      <c r="E5" s="871"/>
      <c r="F5" s="871"/>
      <c r="G5" s="871"/>
      <c r="H5" s="872"/>
    </row>
    <row r="6" spans="1:8">
      <c r="A6" s="140"/>
      <c r="B6" s="140"/>
      <c r="C6" s="873" t="s">
        <v>45</v>
      </c>
      <c r="D6" s="874"/>
      <c r="E6" s="874"/>
      <c r="F6" s="874"/>
      <c r="G6" s="874"/>
      <c r="H6" s="875"/>
    </row>
    <row r="7" spans="1:8" ht="27">
      <c r="A7" s="135" t="s">
        <v>46</v>
      </c>
      <c r="B7" s="139" t="s">
        <v>47</v>
      </c>
      <c r="C7" s="144" t="s">
        <v>48</v>
      </c>
      <c r="D7" s="571" t="s">
        <v>111</v>
      </c>
      <c r="E7" s="571" t="s">
        <v>112</v>
      </c>
      <c r="F7" s="571" t="s">
        <v>113</v>
      </c>
      <c r="G7" s="571" t="s">
        <v>114</v>
      </c>
      <c r="H7" s="143" t="s">
        <v>53</v>
      </c>
    </row>
    <row r="8" spans="1:8">
      <c r="A8" s="134" t="s">
        <v>11</v>
      </c>
      <c r="B8" s="267"/>
      <c r="C8" s="229"/>
      <c r="D8" s="264"/>
      <c r="E8" s="264"/>
      <c r="F8" s="264"/>
      <c r="G8" s="264"/>
      <c r="H8" s="241"/>
    </row>
    <row r="9" spans="1:8">
      <c r="A9" s="137" t="s">
        <v>60</v>
      </c>
      <c r="B9" s="450" t="s">
        <v>65</v>
      </c>
      <c r="C9" s="236"/>
      <c r="D9" s="237"/>
      <c r="E9" s="237"/>
      <c r="F9" s="237"/>
      <c r="G9" s="128"/>
      <c r="H9" s="238">
        <v>0</v>
      </c>
    </row>
    <row r="10" spans="1:8" ht="14.25">
      <c r="A10" s="137" t="s">
        <v>115</v>
      </c>
      <c r="B10" s="450" t="s">
        <v>65</v>
      </c>
      <c r="C10" s="236"/>
      <c r="D10" s="237"/>
      <c r="E10" s="237"/>
      <c r="F10" s="237"/>
      <c r="G10" s="128"/>
      <c r="H10" s="238">
        <v>0</v>
      </c>
    </row>
    <row r="11" spans="1:8">
      <c r="A11" s="137" t="s">
        <v>62</v>
      </c>
      <c r="B11" s="450" t="s">
        <v>61</v>
      </c>
      <c r="C11" s="236"/>
      <c r="D11" s="237"/>
      <c r="E11" s="237"/>
      <c r="F11" s="237"/>
      <c r="G11" s="128"/>
      <c r="H11" s="238">
        <v>0</v>
      </c>
    </row>
    <row r="12" spans="1:8">
      <c r="A12" s="732" t="s">
        <v>507</v>
      </c>
      <c r="B12" s="450" t="s">
        <v>61</v>
      </c>
      <c r="C12" s="236"/>
      <c r="D12" s="237"/>
      <c r="E12" s="237"/>
      <c r="F12" s="237"/>
      <c r="G12" s="128"/>
      <c r="H12" s="238">
        <v>0</v>
      </c>
    </row>
    <row r="13" spans="1:8">
      <c r="A13" s="137"/>
      <c r="B13" s="137"/>
      <c r="C13" s="236"/>
      <c r="D13" s="237"/>
      <c r="E13" s="237"/>
      <c r="F13" s="237"/>
      <c r="G13" s="128"/>
      <c r="H13" s="238"/>
    </row>
    <row r="14" spans="1:8">
      <c r="A14" s="133" t="s">
        <v>13</v>
      </c>
      <c r="B14" s="178"/>
      <c r="C14" s="239"/>
      <c r="D14" s="240"/>
      <c r="E14" s="240"/>
      <c r="F14" s="240"/>
      <c r="G14" s="240"/>
      <c r="H14" s="241"/>
    </row>
    <row r="15" spans="1:8" ht="14.25">
      <c r="A15" s="730" t="s">
        <v>527</v>
      </c>
      <c r="B15" s="450" t="s">
        <v>65</v>
      </c>
      <c r="C15" s="242"/>
      <c r="D15" s="243"/>
      <c r="E15" s="243"/>
      <c r="F15" s="243"/>
      <c r="G15" s="128"/>
      <c r="H15" s="238">
        <v>0</v>
      </c>
    </row>
    <row r="16" spans="1:8" ht="14.25">
      <c r="A16" s="730" t="s">
        <v>528</v>
      </c>
      <c r="B16" s="450" t="s">
        <v>65</v>
      </c>
      <c r="C16" s="242"/>
      <c r="D16" s="243"/>
      <c r="E16" s="243"/>
      <c r="F16" s="243"/>
      <c r="G16" s="128"/>
      <c r="H16" s="238">
        <v>0</v>
      </c>
    </row>
    <row r="17" spans="1:8">
      <c r="A17" s="231" t="s">
        <v>508</v>
      </c>
      <c r="B17" s="450" t="s">
        <v>65</v>
      </c>
      <c r="C17" s="242"/>
      <c r="D17" s="243"/>
      <c r="E17" s="243"/>
      <c r="F17" s="243"/>
      <c r="G17" s="128"/>
      <c r="H17" s="238">
        <v>0</v>
      </c>
    </row>
    <row r="18" spans="1:8">
      <c r="A18" s="231"/>
      <c r="B18" s="450"/>
      <c r="C18" s="242"/>
      <c r="D18" s="243"/>
      <c r="E18" s="243"/>
      <c r="F18" s="243"/>
      <c r="G18" s="128"/>
      <c r="H18" s="238"/>
    </row>
    <row r="19" spans="1:8">
      <c r="A19" s="231" t="s">
        <v>70</v>
      </c>
      <c r="B19" s="450" t="s">
        <v>61</v>
      </c>
      <c r="C19" s="242"/>
      <c r="D19" s="243"/>
      <c r="E19" s="243"/>
      <c r="F19" s="243"/>
      <c r="G19" s="128"/>
      <c r="H19" s="238">
        <v>0</v>
      </c>
    </row>
    <row r="20" spans="1:8">
      <c r="A20" s="231" t="s">
        <v>550</v>
      </c>
      <c r="B20" s="450" t="s">
        <v>61</v>
      </c>
      <c r="C20" s="242"/>
      <c r="D20" s="243"/>
      <c r="E20" s="243"/>
      <c r="F20" s="243"/>
      <c r="G20" s="128"/>
      <c r="H20" s="238">
        <v>0</v>
      </c>
    </row>
    <row r="21" spans="1:8">
      <c r="A21" s="231" t="s">
        <v>551</v>
      </c>
      <c r="B21" s="450" t="s">
        <v>61</v>
      </c>
      <c r="C21" s="242"/>
      <c r="D21" s="243"/>
      <c r="E21" s="243"/>
      <c r="F21" s="243"/>
      <c r="G21" s="128"/>
      <c r="H21" s="238">
        <v>0</v>
      </c>
    </row>
    <row r="22" spans="1:8">
      <c r="A22" s="231" t="s">
        <v>509</v>
      </c>
      <c r="B22" s="450" t="s">
        <v>61</v>
      </c>
      <c r="C22" s="242"/>
      <c r="D22" s="243"/>
      <c r="E22" s="243"/>
      <c r="F22" s="243"/>
      <c r="G22" s="128"/>
      <c r="H22" s="238">
        <v>0</v>
      </c>
    </row>
    <row r="23" spans="1:8">
      <c r="A23" s="137"/>
      <c r="B23" s="137"/>
      <c r="C23" s="242"/>
      <c r="D23" s="243"/>
      <c r="E23" s="243"/>
      <c r="F23" s="243"/>
      <c r="G23" s="128"/>
      <c r="H23" s="238"/>
    </row>
    <row r="24" spans="1:8">
      <c r="A24" s="137"/>
      <c r="B24" s="137"/>
      <c r="C24" s="242"/>
      <c r="D24" s="243"/>
      <c r="E24" s="243"/>
      <c r="F24" s="243"/>
      <c r="G24" s="128"/>
      <c r="H24" s="238"/>
    </row>
    <row r="25" spans="1:8">
      <c r="A25" s="133" t="s">
        <v>14</v>
      </c>
      <c r="B25" s="178"/>
      <c r="C25" s="239"/>
      <c r="D25" s="240"/>
      <c r="E25" s="240"/>
      <c r="F25" s="240"/>
      <c r="G25" s="240"/>
      <c r="H25" s="241"/>
    </row>
    <row r="26" spans="1:8" s="11" customFormat="1" ht="14.25">
      <c r="A26" s="137" t="s">
        <v>529</v>
      </c>
      <c r="B26" s="137" t="s">
        <v>65</v>
      </c>
      <c r="C26" s="244"/>
      <c r="D26" s="245"/>
      <c r="E26" s="245"/>
      <c r="F26" s="245"/>
      <c r="G26" s="128"/>
      <c r="H26" s="238">
        <v>0</v>
      </c>
    </row>
    <row r="27" spans="1:8">
      <c r="A27" s="136" t="s">
        <v>73</v>
      </c>
      <c r="B27" s="136" t="s">
        <v>65</v>
      </c>
      <c r="C27" s="247"/>
      <c r="D27" s="248"/>
      <c r="E27" s="248"/>
      <c r="F27" s="248"/>
      <c r="G27" s="248"/>
      <c r="H27" s="246">
        <v>0</v>
      </c>
    </row>
    <row r="28" spans="1:8">
      <c r="A28" s="12"/>
      <c r="B28" s="12"/>
      <c r="C28" s="249"/>
      <c r="D28" s="250"/>
      <c r="E28" s="250"/>
      <c r="F28" s="250"/>
      <c r="G28" s="128"/>
      <c r="H28" s="238"/>
    </row>
    <row r="29" spans="1:8">
      <c r="A29" s="133" t="s">
        <v>74</v>
      </c>
      <c r="B29" s="178"/>
      <c r="C29" s="239"/>
      <c r="D29" s="240"/>
      <c r="E29" s="240"/>
      <c r="F29" s="240"/>
      <c r="G29" s="240"/>
      <c r="H29" s="241"/>
    </row>
    <row r="30" spans="1:8">
      <c r="A30" s="231" t="s">
        <v>76</v>
      </c>
      <c r="B30" s="450" t="s">
        <v>65</v>
      </c>
      <c r="C30" s="251"/>
      <c r="D30" s="252"/>
      <c r="E30" s="252"/>
      <c r="F30" s="252"/>
      <c r="G30" s="128"/>
      <c r="H30" s="238">
        <v>0</v>
      </c>
    </row>
    <row r="31" spans="1:8">
      <c r="A31" s="231" t="s">
        <v>77</v>
      </c>
      <c r="B31" s="450" t="s">
        <v>65</v>
      </c>
      <c r="C31" s="251"/>
      <c r="D31" s="252"/>
      <c r="E31" s="252"/>
      <c r="F31" s="252"/>
      <c r="G31" s="128"/>
      <c r="H31" s="238">
        <v>0</v>
      </c>
    </row>
    <row r="32" spans="1:8">
      <c r="A32" s="231" t="s">
        <v>78</v>
      </c>
      <c r="B32" s="450" t="s">
        <v>65</v>
      </c>
      <c r="C32" s="251"/>
      <c r="D32" s="252"/>
      <c r="E32" s="252"/>
      <c r="F32" s="252"/>
      <c r="G32" s="128"/>
      <c r="H32" s="238">
        <v>0</v>
      </c>
    </row>
    <row r="33" spans="1:8">
      <c r="A33" s="231" t="s">
        <v>79</v>
      </c>
      <c r="B33" s="450" t="s">
        <v>65</v>
      </c>
      <c r="C33" s="251"/>
      <c r="D33" s="252"/>
      <c r="E33" s="252"/>
      <c r="F33" s="252"/>
      <c r="G33" s="128"/>
      <c r="H33" s="238">
        <v>0</v>
      </c>
    </row>
    <row r="34" spans="1:8">
      <c r="A34" s="231" t="s">
        <v>510</v>
      </c>
      <c r="B34" s="450" t="s">
        <v>65</v>
      </c>
      <c r="C34" s="251"/>
      <c r="D34" s="252"/>
      <c r="E34" s="252"/>
      <c r="F34" s="252"/>
      <c r="G34" s="128"/>
      <c r="H34" s="238">
        <v>0</v>
      </c>
    </row>
    <row r="35" spans="1:8">
      <c r="A35" s="231" t="s">
        <v>80</v>
      </c>
      <c r="B35" s="450" t="s">
        <v>65</v>
      </c>
      <c r="C35" s="251"/>
      <c r="D35" s="252"/>
      <c r="E35" s="252"/>
      <c r="F35" s="252"/>
      <c r="G35" s="128"/>
      <c r="H35" s="238">
        <v>0</v>
      </c>
    </row>
    <row r="36" spans="1:8">
      <c r="A36" s="231" t="s">
        <v>511</v>
      </c>
      <c r="B36" s="450" t="s">
        <v>65</v>
      </c>
      <c r="C36" s="251"/>
      <c r="D36" s="252"/>
      <c r="E36" s="252"/>
      <c r="F36" s="252"/>
      <c r="G36" s="128"/>
      <c r="H36" s="238">
        <v>0</v>
      </c>
    </row>
    <row r="37" spans="1:8">
      <c r="A37" s="231" t="s">
        <v>512</v>
      </c>
      <c r="B37" s="450" t="s">
        <v>65</v>
      </c>
      <c r="C37" s="251"/>
      <c r="D37" s="252"/>
      <c r="E37" s="252"/>
      <c r="F37" s="252"/>
      <c r="G37" s="128"/>
      <c r="H37" s="238">
        <v>0</v>
      </c>
    </row>
    <row r="38" spans="1:8">
      <c r="A38" s="231" t="s">
        <v>513</v>
      </c>
      <c r="B38" s="450" t="s">
        <v>65</v>
      </c>
      <c r="C38" s="251"/>
      <c r="D38" s="252"/>
      <c r="E38" s="252"/>
      <c r="F38" s="252"/>
      <c r="G38" s="128"/>
      <c r="H38" s="238">
        <v>0</v>
      </c>
    </row>
    <row r="39" spans="1:8">
      <c r="A39" s="231" t="s">
        <v>549</v>
      </c>
      <c r="B39" s="450" t="s">
        <v>65</v>
      </c>
      <c r="C39" s="251"/>
      <c r="D39" s="252"/>
      <c r="E39" s="252"/>
      <c r="F39" s="252"/>
      <c r="G39" s="128"/>
      <c r="H39" s="238">
        <v>0</v>
      </c>
    </row>
    <row r="40" spans="1:8">
      <c r="A40" s="137"/>
      <c r="B40" s="137"/>
      <c r="C40" s="251"/>
      <c r="D40" s="252"/>
      <c r="E40" s="252"/>
      <c r="F40" s="252"/>
      <c r="G40" s="128"/>
      <c r="H40" s="238"/>
    </row>
    <row r="41" spans="1:8">
      <c r="A41" s="137"/>
      <c r="B41" s="137"/>
      <c r="C41" s="251"/>
      <c r="D41" s="252"/>
      <c r="E41" s="252"/>
      <c r="F41" s="252"/>
      <c r="G41" s="128"/>
      <c r="H41" s="238"/>
    </row>
    <row r="42" spans="1:8">
      <c r="A42" s="133" t="s">
        <v>82</v>
      </c>
      <c r="B42" s="178"/>
      <c r="C42" s="239"/>
      <c r="D42" s="240"/>
      <c r="E42" s="240"/>
      <c r="F42" s="240"/>
      <c r="G42" s="253"/>
      <c r="H42" s="241"/>
    </row>
    <row r="43" spans="1:8">
      <c r="A43" s="137" t="s">
        <v>83</v>
      </c>
      <c r="B43" s="137" t="s">
        <v>65</v>
      </c>
      <c r="C43" s="254"/>
      <c r="D43" s="255"/>
      <c r="E43" s="255"/>
      <c r="F43" s="255"/>
      <c r="G43" s="128"/>
      <c r="H43" s="238">
        <v>0</v>
      </c>
    </row>
    <row r="44" spans="1:8">
      <c r="A44" s="137" t="s">
        <v>84</v>
      </c>
      <c r="B44" s="137" t="s">
        <v>65</v>
      </c>
      <c r="C44" s="254"/>
      <c r="D44" s="255"/>
      <c r="E44" s="255"/>
      <c r="F44" s="255"/>
      <c r="G44" s="128"/>
      <c r="H44" s="238">
        <v>0</v>
      </c>
    </row>
    <row r="45" spans="1:8">
      <c r="A45" s="137"/>
      <c r="B45" s="137"/>
      <c r="C45" s="254"/>
      <c r="D45" s="255"/>
      <c r="E45" s="255"/>
      <c r="F45" s="255"/>
      <c r="G45" s="128"/>
      <c r="H45" s="238"/>
    </row>
    <row r="46" spans="1:8">
      <c r="A46" s="133" t="s">
        <v>85</v>
      </c>
      <c r="B46" s="178"/>
      <c r="C46" s="239"/>
      <c r="D46" s="240"/>
      <c r="E46" s="240"/>
      <c r="F46" s="240"/>
      <c r="G46" s="240"/>
      <c r="H46" s="241"/>
    </row>
    <row r="47" spans="1:8">
      <c r="A47" s="231" t="s">
        <v>17</v>
      </c>
      <c r="B47" s="450" t="s">
        <v>65</v>
      </c>
      <c r="C47" s="256"/>
      <c r="D47" s="257"/>
      <c r="E47" s="257"/>
      <c r="F47" s="257"/>
      <c r="G47" s="128"/>
      <c r="H47" s="238">
        <v>0</v>
      </c>
    </row>
    <row r="48" spans="1:8">
      <c r="A48" s="231"/>
      <c r="B48" s="450"/>
      <c r="C48" s="256"/>
      <c r="D48" s="257"/>
      <c r="E48" s="257"/>
      <c r="F48" s="257"/>
      <c r="G48" s="128"/>
      <c r="H48" s="238">
        <v>0</v>
      </c>
    </row>
    <row r="49" spans="1:8">
      <c r="A49" s="231" t="s">
        <v>543</v>
      </c>
      <c r="B49" s="450" t="s">
        <v>61</v>
      </c>
      <c r="C49" s="256"/>
      <c r="D49" s="257"/>
      <c r="E49" s="257"/>
      <c r="F49" s="257"/>
      <c r="G49" s="128"/>
      <c r="H49" s="238">
        <v>0</v>
      </c>
    </row>
    <row r="50" spans="1:8">
      <c r="A50" s="231" t="s">
        <v>544</v>
      </c>
      <c r="B50" s="450" t="s">
        <v>61</v>
      </c>
      <c r="C50" s="256"/>
      <c r="D50" s="257"/>
      <c r="E50" s="257"/>
      <c r="F50" s="257"/>
      <c r="G50" s="128"/>
      <c r="H50" s="238">
        <v>0</v>
      </c>
    </row>
    <row r="51" spans="1:8">
      <c r="A51" s="231" t="s">
        <v>545</v>
      </c>
      <c r="B51" s="450" t="s">
        <v>61</v>
      </c>
      <c r="C51" s="256"/>
      <c r="D51" s="257"/>
      <c r="E51" s="257"/>
      <c r="F51" s="257"/>
      <c r="G51" s="128"/>
      <c r="H51" s="238">
        <v>0</v>
      </c>
    </row>
    <row r="52" spans="1:8">
      <c r="A52" s="231" t="s">
        <v>546</v>
      </c>
      <c r="B52" s="450" t="s">
        <v>61</v>
      </c>
      <c r="C52" s="256"/>
      <c r="D52" s="257"/>
      <c r="E52" s="257"/>
      <c r="F52" s="257"/>
      <c r="G52" s="128"/>
      <c r="H52" s="238">
        <v>0</v>
      </c>
    </row>
    <row r="53" spans="1:8">
      <c r="A53" s="231" t="s">
        <v>547</v>
      </c>
      <c r="B53" s="450" t="s">
        <v>61</v>
      </c>
      <c r="C53" s="256"/>
      <c r="D53" s="257"/>
      <c r="E53" s="257"/>
      <c r="F53" s="257"/>
      <c r="G53" s="128"/>
      <c r="H53" s="238">
        <v>0</v>
      </c>
    </row>
    <row r="54" spans="1:8">
      <c r="A54" s="137"/>
      <c r="B54" s="137"/>
      <c r="C54" s="256"/>
      <c r="D54" s="257"/>
      <c r="E54" s="257"/>
      <c r="F54" s="257"/>
      <c r="G54" s="128"/>
      <c r="H54" s="238"/>
    </row>
    <row r="55" spans="1:8">
      <c r="A55" s="137"/>
      <c r="B55" s="137"/>
      <c r="C55" s="256"/>
      <c r="D55" s="257"/>
      <c r="E55" s="257"/>
      <c r="F55" s="257"/>
      <c r="G55" s="128"/>
      <c r="H55" s="238"/>
    </row>
    <row r="56" spans="1:8">
      <c r="A56" s="133" t="s">
        <v>18</v>
      </c>
      <c r="B56" s="178"/>
      <c r="C56" s="239"/>
      <c r="D56" s="240"/>
      <c r="E56" s="240"/>
      <c r="F56" s="240"/>
      <c r="G56" s="240"/>
      <c r="H56" s="241"/>
    </row>
    <row r="57" spans="1:8">
      <c r="A57" s="231" t="s">
        <v>86</v>
      </c>
      <c r="B57" s="450" t="s">
        <v>65</v>
      </c>
      <c r="C57" s="258"/>
      <c r="D57" s="259"/>
      <c r="E57" s="259"/>
      <c r="F57" s="259"/>
      <c r="G57" s="128"/>
      <c r="H57" s="238">
        <v>0</v>
      </c>
    </row>
    <row r="58" spans="1:8">
      <c r="A58" s="231" t="s">
        <v>87</v>
      </c>
      <c r="B58" s="450" t="s">
        <v>65</v>
      </c>
      <c r="C58" s="258"/>
      <c r="D58" s="259"/>
      <c r="E58" s="259"/>
      <c r="F58" s="259"/>
      <c r="G58" s="128"/>
      <c r="H58" s="238">
        <v>0</v>
      </c>
    </row>
    <row r="59" spans="1:8">
      <c r="A59" s="231" t="s">
        <v>548</v>
      </c>
      <c r="B59" s="450" t="s">
        <v>61</v>
      </c>
      <c r="C59" s="258"/>
      <c r="D59" s="259"/>
      <c r="E59" s="259"/>
      <c r="F59" s="259"/>
      <c r="G59" s="128"/>
      <c r="H59" s="238">
        <v>0</v>
      </c>
    </row>
    <row r="60" spans="1:8">
      <c r="A60" s="231"/>
      <c r="B60" s="450"/>
      <c r="C60" s="258"/>
      <c r="D60" s="259"/>
      <c r="E60" s="259"/>
      <c r="F60" s="259"/>
      <c r="G60" s="128"/>
      <c r="H60" s="238"/>
    </row>
    <row r="61" spans="1:8">
      <c r="A61" s="133" t="s">
        <v>88</v>
      </c>
      <c r="B61" s="178"/>
      <c r="C61" s="239"/>
      <c r="D61" s="240"/>
      <c r="E61" s="240"/>
      <c r="F61" s="240"/>
      <c r="G61" s="240"/>
      <c r="H61" s="241"/>
    </row>
    <row r="62" spans="1:8">
      <c r="A62" s="137"/>
      <c r="B62" s="137"/>
      <c r="C62" s="260"/>
      <c r="D62" s="261"/>
      <c r="E62" s="261"/>
      <c r="F62" s="261"/>
      <c r="G62" s="261"/>
      <c r="H62" s="262"/>
    </row>
    <row r="63" spans="1:8">
      <c r="A63" s="133" t="s">
        <v>19</v>
      </c>
      <c r="B63" s="178"/>
      <c r="C63" s="239"/>
      <c r="D63" s="240"/>
      <c r="E63" s="240"/>
      <c r="F63" s="240"/>
      <c r="G63" s="240"/>
      <c r="H63" s="241"/>
    </row>
    <row r="64" spans="1:8">
      <c r="A64" s="137" t="s">
        <v>89</v>
      </c>
      <c r="B64" s="137" t="s">
        <v>65</v>
      </c>
      <c r="C64" s="263"/>
      <c r="D64" s="240"/>
      <c r="E64" s="240"/>
      <c r="F64" s="240"/>
      <c r="G64" s="128">
        <v>0</v>
      </c>
      <c r="H64" s="238">
        <v>0</v>
      </c>
    </row>
    <row r="65" spans="1:8">
      <c r="A65" s="137" t="s">
        <v>90</v>
      </c>
      <c r="B65" s="137" t="s">
        <v>65</v>
      </c>
      <c r="C65" s="263"/>
      <c r="D65" s="240"/>
      <c r="E65" s="240"/>
      <c r="F65" s="240"/>
      <c r="G65" s="128">
        <v>0</v>
      </c>
      <c r="H65" s="238">
        <v>0</v>
      </c>
    </row>
    <row r="66" spans="1:8">
      <c r="A66" s="178"/>
      <c r="B66" s="178"/>
      <c r="C66" s="264"/>
      <c r="D66" s="264"/>
      <c r="E66" s="240"/>
      <c r="F66" s="264"/>
      <c r="G66" s="264"/>
      <c r="H66" s="241"/>
    </row>
    <row r="67" spans="1:8">
      <c r="A67" s="132" t="s">
        <v>91</v>
      </c>
      <c r="B67" s="137"/>
      <c r="C67" s="2"/>
      <c r="D67" s="261">
        <f>SUM(D9:D66)</f>
        <v>0</v>
      </c>
      <c r="E67" s="261">
        <f t="shared" ref="E67:G67" si="0">SUM(E9:E66)</f>
        <v>0</v>
      </c>
      <c r="F67" s="261">
        <f t="shared" si="0"/>
        <v>0</v>
      </c>
      <c r="G67" s="266">
        <f t="shared" si="0"/>
        <v>0</v>
      </c>
      <c r="H67" s="238">
        <v>0</v>
      </c>
    </row>
    <row r="68" spans="1:8">
      <c r="A68" s="267"/>
      <c r="B68" s="178"/>
      <c r="C68" s="264" t="s">
        <v>109</v>
      </c>
      <c r="D68" s="264"/>
      <c r="E68" s="264"/>
      <c r="F68" s="264"/>
      <c r="G68" s="264"/>
      <c r="H68" s="273"/>
    </row>
    <row r="69" spans="1:8" ht="15" thickBot="1">
      <c r="A69" s="131" t="s">
        <v>530</v>
      </c>
      <c r="B69" s="377"/>
      <c r="C69" s="378"/>
      <c r="D69" s="379"/>
      <c r="E69" s="379"/>
      <c r="F69" s="379"/>
      <c r="G69" s="379"/>
      <c r="H69" s="380"/>
    </row>
    <row r="70" spans="1:8" s="275" customFormat="1" ht="13.5" customHeight="1" thickBot="1">
      <c r="A70" s="274"/>
      <c r="B70" s="383"/>
      <c r="C70" s="384"/>
      <c r="D70" s="384"/>
      <c r="E70" s="384"/>
      <c r="F70" s="384"/>
      <c r="G70" s="384"/>
      <c r="H70" s="385"/>
    </row>
    <row r="71" spans="1:8" s="275" customFormat="1">
      <c r="A71" s="276" t="s">
        <v>475</v>
      </c>
      <c r="B71" s="381"/>
      <c r="C71" s="382"/>
      <c r="D71" s="382" t="s">
        <v>9</v>
      </c>
      <c r="E71" s="129"/>
      <c r="F71" s="129"/>
    </row>
    <row r="72" spans="1:8" s="275" customFormat="1">
      <c r="A72" s="265"/>
      <c r="B72" s="2"/>
      <c r="C72" s="228"/>
      <c r="D72" s="327"/>
      <c r="E72" s="270"/>
      <c r="F72" s="281"/>
    </row>
    <row r="73" spans="1:8" s="275" customFormat="1">
      <c r="A73" s="265" t="s">
        <v>117</v>
      </c>
      <c r="B73" s="2"/>
      <c r="C73" s="328"/>
      <c r="D73" s="278"/>
      <c r="E73" s="280"/>
      <c r="F73" s="281"/>
    </row>
    <row r="74" spans="1:8" s="275" customFormat="1">
      <c r="A74" s="130"/>
      <c r="B74" s="2"/>
      <c r="C74" s="328"/>
      <c r="D74" s="376"/>
      <c r="E74" s="280"/>
      <c r="F74" s="281"/>
      <c r="G74" s="281"/>
      <c r="H74" s="281"/>
    </row>
    <row r="75" spans="1:8">
      <c r="A75" s="12"/>
      <c r="B75" s="12"/>
      <c r="C75" s="12"/>
      <c r="D75" s="282"/>
      <c r="E75" s="12"/>
      <c r="F75" s="12"/>
      <c r="G75" s="12"/>
      <c r="H75" s="12"/>
    </row>
    <row r="76" spans="1:8" ht="14.25">
      <c r="A76" s="867" t="s">
        <v>118</v>
      </c>
      <c r="B76" s="867"/>
      <c r="C76" s="867"/>
      <c r="D76" s="867"/>
      <c r="E76" s="867"/>
      <c r="F76" s="867"/>
      <c r="G76" s="867"/>
      <c r="H76" s="867"/>
    </row>
    <row r="77" spans="1:8">
      <c r="A77" s="868" t="s">
        <v>541</v>
      </c>
      <c r="B77" s="868"/>
      <c r="C77" s="868"/>
      <c r="D77" s="868"/>
      <c r="E77" s="868"/>
      <c r="F77" s="868"/>
      <c r="G77" s="868"/>
      <c r="H77" s="868"/>
    </row>
    <row r="78" spans="1:8" ht="14.25">
      <c r="A78" s="868" t="s">
        <v>119</v>
      </c>
      <c r="B78" s="868"/>
      <c r="C78" s="868"/>
      <c r="D78" s="868"/>
      <c r="E78" s="868"/>
      <c r="F78" s="868"/>
      <c r="G78" s="868"/>
      <c r="H78" s="868"/>
    </row>
    <row r="79" spans="1:8" ht="14.25">
      <c r="A79" s="868" t="s">
        <v>533</v>
      </c>
      <c r="B79" s="868"/>
      <c r="C79" s="868"/>
      <c r="D79" s="868"/>
      <c r="E79" s="868"/>
      <c r="F79" s="868"/>
      <c r="G79" s="868"/>
      <c r="H79" s="868"/>
    </row>
    <row r="80" spans="1:8" ht="14.25">
      <c r="A80" s="868" t="s">
        <v>534</v>
      </c>
      <c r="B80" s="868"/>
      <c r="C80" s="868"/>
      <c r="D80" s="868"/>
      <c r="E80" s="868"/>
      <c r="F80" s="868"/>
      <c r="G80" s="868"/>
      <c r="H80" s="868"/>
    </row>
    <row r="81" spans="1:8" ht="13.5" customHeight="1">
      <c r="A81" s="865" t="s">
        <v>531</v>
      </c>
      <c r="B81" s="865"/>
      <c r="C81" s="865"/>
      <c r="D81" s="865"/>
      <c r="E81" s="865"/>
      <c r="F81" s="865"/>
      <c r="G81" s="865"/>
      <c r="H81" s="865"/>
    </row>
    <row r="82" spans="1:8" ht="13.5" customHeight="1">
      <c r="A82" s="865" t="s">
        <v>106</v>
      </c>
      <c r="B82" s="865"/>
      <c r="C82" s="865"/>
      <c r="D82" s="865"/>
      <c r="E82" s="865"/>
      <c r="F82" s="865"/>
      <c r="G82" s="865"/>
      <c r="H82" s="865"/>
    </row>
    <row r="83" spans="1:8" ht="14.25">
      <c r="A83" s="869" t="s">
        <v>532</v>
      </c>
      <c r="B83" s="869"/>
      <c r="C83" s="869"/>
      <c r="D83" s="869"/>
      <c r="E83" s="869"/>
      <c r="F83" s="869"/>
      <c r="G83" s="869"/>
      <c r="H83" s="869"/>
    </row>
    <row r="84" spans="1:8" ht="28.5" customHeight="1">
      <c r="A84" s="866" t="s">
        <v>40</v>
      </c>
      <c r="B84" s="866"/>
      <c r="C84" s="866"/>
      <c r="D84" s="866"/>
      <c r="E84" s="866"/>
      <c r="F84" s="866"/>
      <c r="G84" s="866"/>
      <c r="H84" s="866"/>
    </row>
    <row r="85" spans="1:8">
      <c r="A85" s="12"/>
      <c r="B85" s="12"/>
      <c r="C85" s="12"/>
      <c r="D85" s="12"/>
      <c r="E85" s="12"/>
      <c r="F85" s="12"/>
      <c r="G85" s="12"/>
      <c r="H85" s="12"/>
    </row>
  </sheetData>
  <mergeCells count="14">
    <mergeCell ref="A1:H1"/>
    <mergeCell ref="A2:H2"/>
    <mergeCell ref="A3:H3"/>
    <mergeCell ref="C5:H5"/>
    <mergeCell ref="C6:H6"/>
    <mergeCell ref="A84:H84"/>
    <mergeCell ref="A76:H76"/>
    <mergeCell ref="A78:H78"/>
    <mergeCell ref="A79:H79"/>
    <mergeCell ref="A80:H80"/>
    <mergeCell ref="A81:H81"/>
    <mergeCell ref="A82:H82"/>
    <mergeCell ref="A83:H83"/>
    <mergeCell ref="A77:H77"/>
  </mergeCells>
  <printOptions horizontalCentered="1" verticalCentered="1"/>
  <pageMargins left="0.25" right="0.25" top="0.5" bottom="0.5" header="0.5" footer="0.5"/>
  <pageSetup paperSize="5" scale="8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7"/>
  <sheetViews>
    <sheetView zoomScale="90" zoomScaleNormal="90" workbookViewId="0">
      <selection activeCell="F82" sqref="F82:G82"/>
    </sheetView>
  </sheetViews>
  <sheetFormatPr defaultColWidth="8.7109375" defaultRowHeight="12.75"/>
  <cols>
    <col min="1" max="1" width="43.42578125" style="38" customWidth="1"/>
    <col min="2" max="2" width="12.7109375" style="38" customWidth="1"/>
    <col min="3" max="4" width="12.140625" style="38" bestFit="1" customWidth="1"/>
    <col min="5" max="5" width="10.5703125" style="38" customWidth="1"/>
    <col min="6" max="6" width="12.5703125" style="38" customWidth="1"/>
    <col min="7" max="7" width="10.7109375" style="38" customWidth="1"/>
    <col min="8" max="8" width="13.5703125" style="38" customWidth="1"/>
    <col min="9" max="16384" width="8.7109375" style="38"/>
  </cols>
  <sheetData>
    <row r="1" spans="1:8" ht="15.75">
      <c r="A1" s="870" t="s">
        <v>476</v>
      </c>
      <c r="B1" s="870"/>
      <c r="C1" s="870"/>
      <c r="D1" s="870"/>
      <c r="E1" s="870"/>
      <c r="F1" s="870"/>
      <c r="G1" s="870"/>
      <c r="H1" s="870"/>
    </row>
    <row r="2" spans="1:8" ht="15.75" customHeight="1">
      <c r="A2" s="837" t="s">
        <v>1</v>
      </c>
      <c r="B2" s="837"/>
      <c r="C2" s="837"/>
      <c r="D2" s="837"/>
      <c r="E2" s="837"/>
      <c r="F2" s="837"/>
      <c r="G2" s="837"/>
      <c r="H2" s="837"/>
    </row>
    <row r="3" spans="1:8" ht="15.75" customHeight="1">
      <c r="A3" s="842" t="s">
        <v>571</v>
      </c>
      <c r="B3" s="842"/>
      <c r="C3" s="842"/>
      <c r="D3" s="842"/>
      <c r="E3" s="842"/>
      <c r="F3" s="842"/>
      <c r="G3" s="842"/>
      <c r="H3" s="842"/>
    </row>
    <row r="4" spans="1:8" ht="16.5" thickBot="1">
      <c r="A4" s="567"/>
      <c r="B4" s="569"/>
      <c r="C4" s="569"/>
      <c r="D4" s="569"/>
      <c r="E4" s="569"/>
      <c r="F4" s="569"/>
      <c r="G4" s="569"/>
      <c r="H4" s="569"/>
    </row>
    <row r="5" spans="1:8" ht="19.5" thickBot="1">
      <c r="A5" s="790"/>
      <c r="B5" s="886" t="s">
        <v>120</v>
      </c>
      <c r="C5" s="871"/>
      <c r="D5" s="871"/>
      <c r="E5" s="871"/>
      <c r="F5" s="871"/>
      <c r="G5" s="871"/>
      <c r="H5" s="872"/>
    </row>
    <row r="6" spans="1:8">
      <c r="A6" s="140"/>
      <c r="B6" s="140"/>
      <c r="C6" s="873" t="s">
        <v>45</v>
      </c>
      <c r="D6" s="874"/>
      <c r="E6" s="874"/>
      <c r="F6" s="874"/>
      <c r="G6" s="874"/>
      <c r="H6" s="875"/>
    </row>
    <row r="7" spans="1:8" ht="27">
      <c r="A7" s="135" t="s">
        <v>477</v>
      </c>
      <c r="B7" s="139" t="s">
        <v>432</v>
      </c>
      <c r="C7" s="144" t="s">
        <v>48</v>
      </c>
      <c r="D7" s="709" t="s">
        <v>439</v>
      </c>
      <c r="E7" s="709" t="s">
        <v>440</v>
      </c>
      <c r="F7" s="709" t="s">
        <v>441</v>
      </c>
      <c r="G7" s="709" t="s">
        <v>114</v>
      </c>
      <c r="H7" s="143" t="s">
        <v>53</v>
      </c>
    </row>
    <row r="8" spans="1:8">
      <c r="A8" s="134" t="s">
        <v>11</v>
      </c>
      <c r="B8" s="138"/>
      <c r="C8" s="102"/>
      <c r="D8" s="1"/>
      <c r="E8" s="1"/>
      <c r="F8" s="1"/>
      <c r="G8" s="1"/>
      <c r="H8" s="101"/>
    </row>
    <row r="9" spans="1:8">
      <c r="A9" s="137" t="s">
        <v>60</v>
      </c>
      <c r="B9" s="137" t="s">
        <v>65</v>
      </c>
      <c r="C9" s="142">
        <v>0</v>
      </c>
      <c r="D9" s="108">
        <v>0</v>
      </c>
      <c r="E9" s="108">
        <v>0</v>
      </c>
      <c r="F9" s="108">
        <v>0</v>
      </c>
      <c r="G9" s="107">
        <v>0</v>
      </c>
      <c r="H9" s="283">
        <f>IF($G$55=0,0,G9/$G$55)</f>
        <v>0</v>
      </c>
    </row>
    <row r="10" spans="1:8" ht="14.25">
      <c r="A10" s="791" t="s">
        <v>552</v>
      </c>
      <c r="B10" s="792" t="s">
        <v>65</v>
      </c>
      <c r="C10" s="142">
        <v>0</v>
      </c>
      <c r="D10" s="108">
        <v>0</v>
      </c>
      <c r="E10" s="108">
        <v>0</v>
      </c>
      <c r="F10" s="108">
        <v>0</v>
      </c>
      <c r="G10" s="107">
        <v>0</v>
      </c>
      <c r="H10" s="283">
        <f>IF($G$55=0,0,G10/$G$55)</f>
        <v>0</v>
      </c>
    </row>
    <row r="11" spans="1:8">
      <c r="A11" s="137"/>
      <c r="B11" s="137"/>
      <c r="C11" s="142">
        <v>0</v>
      </c>
      <c r="D11" s="108">
        <v>0</v>
      </c>
      <c r="E11" s="108">
        <v>0</v>
      </c>
      <c r="F11" s="108">
        <v>0</v>
      </c>
      <c r="G11" s="107">
        <v>0</v>
      </c>
      <c r="H11" s="283"/>
    </row>
    <row r="12" spans="1:8">
      <c r="A12" s="133" t="s">
        <v>13</v>
      </c>
      <c r="B12" s="178"/>
      <c r="C12" s="284"/>
      <c r="D12" s="285"/>
      <c r="E12" s="285"/>
      <c r="F12" s="285"/>
      <c r="G12" s="285"/>
      <c r="H12" s="101"/>
    </row>
    <row r="13" spans="1:8">
      <c r="A13" s="791" t="s">
        <v>535</v>
      </c>
      <c r="B13" s="792" t="s">
        <v>65</v>
      </c>
      <c r="C13" s="141">
        <v>0</v>
      </c>
      <c r="D13" s="106">
        <v>0</v>
      </c>
      <c r="E13" s="106">
        <v>0</v>
      </c>
      <c r="F13" s="106">
        <v>0</v>
      </c>
      <c r="G13" s="107">
        <v>0</v>
      </c>
      <c r="H13" s="283">
        <f t="shared" ref="H13:H20" si="0">IF($G$55=0,0,G13/$G$55)</f>
        <v>0</v>
      </c>
    </row>
    <row r="14" spans="1:8">
      <c r="A14" s="791" t="s">
        <v>536</v>
      </c>
      <c r="B14" s="792" t="s">
        <v>65</v>
      </c>
      <c r="C14" s="141">
        <v>0</v>
      </c>
      <c r="D14" s="106">
        <v>0</v>
      </c>
      <c r="E14" s="106">
        <v>0</v>
      </c>
      <c r="F14" s="106">
        <v>0</v>
      </c>
      <c r="G14" s="107">
        <v>0</v>
      </c>
      <c r="H14" s="283">
        <f t="shared" si="0"/>
        <v>0</v>
      </c>
    </row>
    <row r="15" spans="1:8">
      <c r="A15" s="791" t="s">
        <v>69</v>
      </c>
      <c r="B15" s="792" t="s">
        <v>65</v>
      </c>
      <c r="C15" s="242">
        <v>0</v>
      </c>
      <c r="D15" s="243">
        <v>0</v>
      </c>
      <c r="E15" s="243">
        <v>0</v>
      </c>
      <c r="F15" s="243">
        <v>0</v>
      </c>
      <c r="G15" s="128">
        <v>0</v>
      </c>
      <c r="H15" s="283">
        <f t="shared" si="0"/>
        <v>0</v>
      </c>
    </row>
    <row r="16" spans="1:8">
      <c r="A16" s="793"/>
      <c r="B16" s="793"/>
      <c r="C16" s="242">
        <v>0</v>
      </c>
      <c r="D16" s="243">
        <v>0</v>
      </c>
      <c r="E16" s="243">
        <v>0</v>
      </c>
      <c r="F16" s="243">
        <v>0</v>
      </c>
      <c r="G16" s="128">
        <v>0</v>
      </c>
      <c r="H16" s="283">
        <f t="shared" si="0"/>
        <v>0</v>
      </c>
    </row>
    <row r="17" spans="1:8">
      <c r="A17" s="791" t="s">
        <v>537</v>
      </c>
      <c r="B17" s="791" t="s">
        <v>61</v>
      </c>
      <c r="C17" s="242">
        <v>0</v>
      </c>
      <c r="D17" s="243">
        <v>0</v>
      </c>
      <c r="E17" s="243">
        <v>0</v>
      </c>
      <c r="F17" s="243">
        <v>0</v>
      </c>
      <c r="G17" s="128">
        <v>0</v>
      </c>
      <c r="H17" s="283">
        <f t="shared" si="0"/>
        <v>0</v>
      </c>
    </row>
    <row r="18" spans="1:8">
      <c r="A18" s="791" t="s">
        <v>550</v>
      </c>
      <c r="B18" s="791" t="s">
        <v>61</v>
      </c>
      <c r="C18" s="242">
        <v>0</v>
      </c>
      <c r="D18" s="243">
        <v>0</v>
      </c>
      <c r="E18" s="243">
        <v>0</v>
      </c>
      <c r="F18" s="243">
        <v>0</v>
      </c>
      <c r="G18" s="128">
        <v>0</v>
      </c>
      <c r="H18" s="283">
        <f t="shared" si="0"/>
        <v>0</v>
      </c>
    </row>
    <row r="19" spans="1:8">
      <c r="A19" s="791" t="s">
        <v>551</v>
      </c>
      <c r="B19" s="791" t="s">
        <v>61</v>
      </c>
      <c r="C19" s="247">
        <v>0</v>
      </c>
      <c r="D19" s="248">
        <v>0</v>
      </c>
      <c r="E19" s="248">
        <v>0</v>
      </c>
      <c r="F19" s="248">
        <v>0</v>
      </c>
      <c r="G19" s="128">
        <v>0</v>
      </c>
      <c r="H19" s="283">
        <f t="shared" si="0"/>
        <v>0</v>
      </c>
    </row>
    <row r="20" spans="1:8">
      <c r="A20" s="791" t="s">
        <v>509</v>
      </c>
      <c r="B20" s="791" t="s">
        <v>61</v>
      </c>
      <c r="C20" s="247">
        <v>0</v>
      </c>
      <c r="D20" s="248">
        <v>0</v>
      </c>
      <c r="E20" s="248">
        <v>0</v>
      </c>
      <c r="F20" s="248">
        <v>0</v>
      </c>
      <c r="G20" s="128">
        <v>0</v>
      </c>
      <c r="H20" s="283">
        <f t="shared" si="0"/>
        <v>0</v>
      </c>
    </row>
    <row r="21" spans="1:8">
      <c r="A21" s="778"/>
      <c r="B21" s="137"/>
      <c r="C21" s="247"/>
      <c r="D21" s="248"/>
      <c r="E21" s="248"/>
      <c r="F21" s="248"/>
      <c r="G21" s="128"/>
      <c r="H21" s="283"/>
    </row>
    <row r="22" spans="1:8">
      <c r="A22" s="730" t="s">
        <v>578</v>
      </c>
      <c r="B22" s="137" t="s">
        <v>61</v>
      </c>
      <c r="C22" s="244">
        <v>14</v>
      </c>
      <c r="D22" s="245">
        <v>0</v>
      </c>
      <c r="E22" s="245">
        <v>0</v>
      </c>
      <c r="F22" s="245">
        <v>6979</v>
      </c>
      <c r="G22" s="128">
        <v>0</v>
      </c>
      <c r="H22" s="283">
        <f>IF($G$55=0,0,G22/$G$55)</f>
        <v>0</v>
      </c>
    </row>
    <row r="23" spans="1:8">
      <c r="A23" s="730" t="s">
        <v>470</v>
      </c>
      <c r="B23" s="732" t="s">
        <v>61</v>
      </c>
      <c r="C23" s="247">
        <v>41</v>
      </c>
      <c r="D23" s="248">
        <v>0</v>
      </c>
      <c r="E23" s="248">
        <v>0</v>
      </c>
      <c r="F23" s="248">
        <v>158640</v>
      </c>
      <c r="G23" s="128">
        <v>0</v>
      </c>
      <c r="H23" s="283">
        <f>IF($G$55=0,0,G23/$G$55)</f>
        <v>0</v>
      </c>
    </row>
    <row r="24" spans="1:8">
      <c r="A24" s="137"/>
      <c r="B24" s="137"/>
      <c r="C24" s="249">
        <v>0</v>
      </c>
      <c r="D24" s="250">
        <v>0</v>
      </c>
      <c r="E24" s="250">
        <v>0</v>
      </c>
      <c r="F24" s="250">
        <v>0</v>
      </c>
      <c r="G24" s="128">
        <v>0</v>
      </c>
      <c r="H24" s="283"/>
    </row>
    <row r="25" spans="1:8">
      <c r="A25" s="133" t="s">
        <v>14</v>
      </c>
      <c r="B25" s="178"/>
      <c r="C25" s="239"/>
      <c r="D25" s="240"/>
      <c r="E25" s="240"/>
      <c r="F25" s="240"/>
      <c r="G25" s="240"/>
      <c r="H25" s="241"/>
    </row>
    <row r="26" spans="1:8" s="11" customFormat="1" ht="14.25">
      <c r="A26" s="137" t="s">
        <v>444</v>
      </c>
      <c r="B26" s="137" t="s">
        <v>65</v>
      </c>
      <c r="C26" s="251">
        <v>0</v>
      </c>
      <c r="D26" s="252">
        <v>0</v>
      </c>
      <c r="E26" s="252">
        <v>0</v>
      </c>
      <c r="F26" s="252">
        <v>0</v>
      </c>
      <c r="G26" s="128">
        <v>0</v>
      </c>
      <c r="H26" s="283">
        <f>IF($G$55=0,0,G26/$G$55)</f>
        <v>0</v>
      </c>
    </row>
    <row r="27" spans="1:8">
      <c r="A27" s="136" t="s">
        <v>73</v>
      </c>
      <c r="B27" s="136" t="s">
        <v>65</v>
      </c>
      <c r="C27" s="251">
        <v>0</v>
      </c>
      <c r="D27" s="252">
        <v>0</v>
      </c>
      <c r="E27" s="252">
        <v>0</v>
      </c>
      <c r="F27" s="252">
        <v>0</v>
      </c>
      <c r="G27" s="128">
        <v>0</v>
      </c>
      <c r="H27" s="283">
        <f>IF($G$55=0,0,G27/$G$55)</f>
        <v>0</v>
      </c>
    </row>
    <row r="28" spans="1:8">
      <c r="A28" s="136"/>
      <c r="B28" s="136"/>
      <c r="C28" s="251"/>
      <c r="D28" s="252"/>
      <c r="E28" s="252"/>
      <c r="F28" s="252"/>
      <c r="G28" s="128"/>
      <c r="H28" s="283"/>
    </row>
    <row r="29" spans="1:8">
      <c r="A29" s="133" t="s">
        <v>74</v>
      </c>
      <c r="B29" s="178"/>
      <c r="C29" s="239"/>
      <c r="D29" s="240"/>
      <c r="E29" s="240"/>
      <c r="F29" s="240"/>
      <c r="G29" s="240"/>
      <c r="H29" s="241"/>
    </row>
    <row r="30" spans="1:8">
      <c r="A30" s="137" t="s">
        <v>76</v>
      </c>
      <c r="B30" s="137" t="s">
        <v>65</v>
      </c>
      <c r="C30" s="251">
        <v>0</v>
      </c>
      <c r="D30" s="252">
        <v>0</v>
      </c>
      <c r="E30" s="252">
        <v>0</v>
      </c>
      <c r="F30" s="252">
        <v>0</v>
      </c>
      <c r="G30" s="128">
        <v>0</v>
      </c>
      <c r="H30" s="283">
        <f>IF($G$55=0,0,G30/$G$55)</f>
        <v>0</v>
      </c>
    </row>
    <row r="31" spans="1:8">
      <c r="A31" s="137" t="s">
        <v>513</v>
      </c>
      <c r="B31" s="137" t="s">
        <v>65</v>
      </c>
      <c r="C31" s="251">
        <v>0</v>
      </c>
      <c r="D31" s="252">
        <v>0</v>
      </c>
      <c r="E31" s="252">
        <v>0</v>
      </c>
      <c r="F31" s="252">
        <v>0</v>
      </c>
      <c r="G31" s="128">
        <v>0</v>
      </c>
      <c r="H31" s="283">
        <f>IF($G$55=0,0,G31/$G$55)</f>
        <v>0</v>
      </c>
    </row>
    <row r="32" spans="1:8">
      <c r="A32" s="137"/>
      <c r="B32" s="137"/>
      <c r="C32" s="251"/>
      <c r="D32" s="252"/>
      <c r="E32" s="252"/>
      <c r="F32" s="252"/>
      <c r="G32" s="128"/>
      <c r="H32" s="283"/>
    </row>
    <row r="33" spans="1:8">
      <c r="A33" s="137"/>
      <c r="B33" s="137"/>
      <c r="C33" s="247"/>
      <c r="D33" s="248"/>
      <c r="E33" s="248"/>
      <c r="F33" s="248"/>
      <c r="G33" s="128"/>
      <c r="H33" s="283"/>
    </row>
    <row r="34" spans="1:8">
      <c r="A34" s="133" t="s">
        <v>82</v>
      </c>
      <c r="B34" s="178"/>
      <c r="C34" s="239"/>
      <c r="D34" s="240"/>
      <c r="E34" s="240"/>
      <c r="F34" s="240"/>
      <c r="G34" s="240"/>
      <c r="H34" s="241"/>
    </row>
    <row r="35" spans="1:8">
      <c r="A35" s="137"/>
      <c r="B35" s="137"/>
      <c r="C35" s="256"/>
      <c r="D35" s="257"/>
      <c r="E35" s="257"/>
      <c r="F35" s="257"/>
      <c r="G35" s="128"/>
      <c r="H35" s="283"/>
    </row>
    <row r="36" spans="1:8">
      <c r="A36" s="137"/>
      <c r="B36" s="137"/>
      <c r="C36" s="247"/>
      <c r="D36" s="248"/>
      <c r="E36" s="248"/>
      <c r="F36" s="248"/>
      <c r="G36" s="128"/>
      <c r="H36" s="283"/>
    </row>
    <row r="37" spans="1:8">
      <c r="A37" s="133" t="s">
        <v>85</v>
      </c>
      <c r="B37" s="178"/>
      <c r="C37" s="239"/>
      <c r="D37" s="240"/>
      <c r="E37" s="240"/>
      <c r="F37" s="240"/>
      <c r="G37" s="240"/>
      <c r="H37" s="241"/>
    </row>
    <row r="38" spans="1:8">
      <c r="A38" s="137"/>
      <c r="B38" s="137"/>
      <c r="C38" s="247"/>
      <c r="D38" s="248"/>
      <c r="E38" s="248"/>
      <c r="F38" s="248"/>
      <c r="G38" s="128"/>
      <c r="H38" s="283"/>
    </row>
    <row r="39" spans="1:8">
      <c r="A39" s="137"/>
      <c r="B39" s="137"/>
      <c r="C39" s="247"/>
      <c r="D39" s="248"/>
      <c r="E39" s="248"/>
      <c r="F39" s="248"/>
      <c r="G39" s="128"/>
      <c r="H39" s="283"/>
    </row>
    <row r="40" spans="1:8">
      <c r="A40" s="137"/>
      <c r="B40" s="137"/>
      <c r="C40" s="247"/>
      <c r="D40" s="248"/>
      <c r="E40" s="248"/>
      <c r="F40" s="248"/>
      <c r="G40" s="128"/>
      <c r="H40" s="283"/>
    </row>
    <row r="41" spans="1:8">
      <c r="A41" s="133" t="s">
        <v>18</v>
      </c>
      <c r="B41" s="178"/>
      <c r="C41" s="239"/>
      <c r="D41" s="240"/>
      <c r="E41" s="240"/>
      <c r="F41" s="240"/>
      <c r="G41" s="240"/>
      <c r="H41" s="241"/>
    </row>
    <row r="42" spans="1:8">
      <c r="A42" s="730" t="s">
        <v>474</v>
      </c>
      <c r="B42" s="137" t="s">
        <v>65</v>
      </c>
      <c r="C42" s="247">
        <v>0</v>
      </c>
      <c r="D42" s="248">
        <v>0</v>
      </c>
      <c r="E42" s="248">
        <v>0</v>
      </c>
      <c r="F42" s="248">
        <v>0</v>
      </c>
      <c r="G42" s="128">
        <v>0</v>
      </c>
      <c r="H42" s="283">
        <f>IF($G$55=0,0,G42/$G$55)</f>
        <v>0</v>
      </c>
    </row>
    <row r="43" spans="1:8">
      <c r="A43" s="137"/>
      <c r="B43" s="137"/>
      <c r="C43" s="247"/>
      <c r="D43" s="248"/>
      <c r="E43" s="248"/>
      <c r="F43" s="248"/>
      <c r="G43" s="128"/>
      <c r="H43" s="283"/>
    </row>
    <row r="44" spans="1:8">
      <c r="A44" s="137"/>
      <c r="B44" s="137"/>
      <c r="C44" s="247"/>
      <c r="D44" s="248"/>
      <c r="E44" s="248"/>
      <c r="F44" s="248"/>
      <c r="G44" s="128"/>
      <c r="H44" s="283"/>
    </row>
    <row r="45" spans="1:8">
      <c r="A45" s="133" t="s">
        <v>121</v>
      </c>
      <c r="B45" s="178"/>
      <c r="C45" s="239"/>
      <c r="D45" s="240"/>
      <c r="E45" s="240"/>
      <c r="F45" s="240"/>
      <c r="G45" s="240"/>
      <c r="H45" s="241"/>
    </row>
    <row r="46" spans="1:8" ht="14.25">
      <c r="A46" s="271" t="s">
        <v>446</v>
      </c>
      <c r="B46" s="794" t="s">
        <v>65</v>
      </c>
      <c r="C46" s="247">
        <v>0</v>
      </c>
      <c r="D46" s="248">
        <v>0</v>
      </c>
      <c r="E46" s="248">
        <v>0</v>
      </c>
      <c r="F46" s="248">
        <v>0</v>
      </c>
      <c r="G46" s="128">
        <v>0</v>
      </c>
      <c r="H46" s="283">
        <f t="shared" ref="H46:H48" si="1">IF($G$55=0,0,G46/$G$55)</f>
        <v>0</v>
      </c>
    </row>
    <row r="47" spans="1:8" ht="14.25">
      <c r="A47" s="272" t="s">
        <v>448</v>
      </c>
      <c r="B47" s="794" t="s">
        <v>65</v>
      </c>
      <c r="C47" s="247">
        <v>0</v>
      </c>
      <c r="D47" s="248">
        <v>0</v>
      </c>
      <c r="E47" s="248">
        <v>0</v>
      </c>
      <c r="F47" s="248">
        <v>0</v>
      </c>
      <c r="G47" s="128">
        <v>0</v>
      </c>
      <c r="H47" s="283">
        <f t="shared" si="1"/>
        <v>0</v>
      </c>
    </row>
    <row r="48" spans="1:8" ht="14.25">
      <c r="A48" s="272" t="s">
        <v>449</v>
      </c>
      <c r="B48" s="794" t="s">
        <v>65</v>
      </c>
      <c r="C48" s="247">
        <v>0</v>
      </c>
      <c r="D48" s="248">
        <v>0</v>
      </c>
      <c r="E48" s="248">
        <v>0</v>
      </c>
      <c r="F48" s="248">
        <v>0</v>
      </c>
      <c r="G48" s="128">
        <v>4281.5499999999993</v>
      </c>
      <c r="H48" s="283">
        <f t="shared" si="1"/>
        <v>0.23535293458017897</v>
      </c>
    </row>
    <row r="49" spans="1:9">
      <c r="A49" s="133" t="s">
        <v>88</v>
      </c>
      <c r="B49" s="178"/>
      <c r="C49" s="239"/>
      <c r="D49" s="240"/>
      <c r="E49" s="240"/>
      <c r="F49" s="240"/>
      <c r="G49" s="240"/>
      <c r="H49" s="241"/>
    </row>
    <row r="50" spans="1:9">
      <c r="A50" s="137"/>
      <c r="B50" s="137"/>
      <c r="C50" s="247"/>
      <c r="D50" s="248"/>
      <c r="E50" s="248"/>
      <c r="F50" s="248"/>
      <c r="G50" s="248"/>
      <c r="H50" s="286"/>
    </row>
    <row r="51" spans="1:9">
      <c r="A51" s="133" t="s">
        <v>19</v>
      </c>
      <c r="B51" s="178"/>
      <c r="C51" s="239"/>
      <c r="D51" s="240"/>
      <c r="E51" s="240"/>
      <c r="F51" s="240"/>
      <c r="G51" s="240"/>
      <c r="H51" s="241"/>
    </row>
    <row r="52" spans="1:9" ht="14.25">
      <c r="A52" s="137" t="s">
        <v>452</v>
      </c>
      <c r="B52" s="137" t="s">
        <v>65</v>
      </c>
      <c r="C52" s="263">
        <v>0</v>
      </c>
      <c r="D52" s="240"/>
      <c r="E52" s="240"/>
      <c r="F52" s="240"/>
      <c r="G52" s="128">
        <v>13910.49</v>
      </c>
      <c r="H52" s="283">
        <f t="shared" ref="H52:H53" si="2">IF($G$55=0,0,G52/$G$55)</f>
        <v>0.76464706541982097</v>
      </c>
    </row>
    <row r="53" spans="1:9">
      <c r="A53" s="137" t="s">
        <v>90</v>
      </c>
      <c r="B53" s="137" t="s">
        <v>65</v>
      </c>
      <c r="C53" s="263">
        <v>0</v>
      </c>
      <c r="D53" s="264"/>
      <c r="E53" s="240"/>
      <c r="F53" s="264"/>
      <c r="G53" s="128">
        <v>0</v>
      </c>
      <c r="H53" s="283">
        <f t="shared" si="2"/>
        <v>0</v>
      </c>
      <c r="I53" s="12" t="s">
        <v>116</v>
      </c>
    </row>
    <row r="54" spans="1:9">
      <c r="A54" s="178"/>
      <c r="B54" s="178"/>
      <c r="C54" s="264"/>
      <c r="D54" s="240"/>
      <c r="E54" s="240"/>
      <c r="F54" s="240"/>
      <c r="G54" s="240"/>
      <c r="H54" s="241"/>
    </row>
    <row r="55" spans="1:9">
      <c r="A55" s="132" t="s">
        <v>91</v>
      </c>
      <c r="B55" s="137"/>
      <c r="C55" s="2"/>
      <c r="D55" s="261">
        <f>SUM(D9:D54)</f>
        <v>0</v>
      </c>
      <c r="E55" s="261">
        <f>SUM(E9:E54)</f>
        <v>0</v>
      </c>
      <c r="F55" s="261">
        <f>SUM(F9:F54)</f>
        <v>165619</v>
      </c>
      <c r="G55" s="348">
        <f>SUM(G9:G54)</f>
        <v>18192.04</v>
      </c>
      <c r="H55" s="238">
        <f>IF($G$55=0,0,G55/$G$55)</f>
        <v>1</v>
      </c>
    </row>
    <row r="56" spans="1:9" ht="13.5" thickBot="1">
      <c r="A56" s="713"/>
      <c r="B56" s="714"/>
      <c r="C56" s="715"/>
      <c r="D56" s="715"/>
      <c r="E56" s="715"/>
      <c r="F56" s="715"/>
      <c r="G56" s="716"/>
      <c r="H56" s="717"/>
    </row>
    <row r="57" spans="1:9" ht="13.5" thickBot="1">
      <c r="A57" s="712"/>
      <c r="B57" s="268"/>
      <c r="C57" s="268"/>
      <c r="D57" s="268"/>
      <c r="E57" s="268"/>
      <c r="F57" s="268"/>
      <c r="G57" s="287"/>
      <c r="H57" s="268"/>
    </row>
    <row r="58" spans="1:9" s="275" customFormat="1" ht="13.5" thickBot="1">
      <c r="A58" s="718" t="s">
        <v>478</v>
      </c>
      <c r="B58" s="736" t="s">
        <v>431</v>
      </c>
      <c r="C58" s="129"/>
      <c r="D58" s="268"/>
      <c r="E58" s="147"/>
      <c r="F58" s="147"/>
    </row>
    <row r="59" spans="1:9" s="275" customFormat="1" ht="14.25">
      <c r="A59" s="737" t="s">
        <v>479</v>
      </c>
      <c r="B59" s="263">
        <v>3</v>
      </c>
      <c r="C59" s="268"/>
      <c r="D59" s="268"/>
      <c r="E59" s="270"/>
      <c r="F59" s="281"/>
    </row>
    <row r="60" spans="1:9" s="275" customFormat="1" ht="25.5">
      <c r="A60" s="738" t="s">
        <v>433</v>
      </c>
      <c r="B60" s="263">
        <v>3</v>
      </c>
      <c r="C60" s="279"/>
      <c r="D60" s="280"/>
      <c r="E60" s="280"/>
      <c r="F60" s="281"/>
    </row>
    <row r="61" spans="1:9" s="275" customFormat="1" ht="16.5" customHeight="1" thickBot="1">
      <c r="A61" s="739" t="s">
        <v>480</v>
      </c>
      <c r="B61" s="263">
        <v>3</v>
      </c>
      <c r="C61" s="287"/>
      <c r="D61" s="277"/>
      <c r="E61" s="277"/>
      <c r="F61" s="277"/>
    </row>
    <row r="62" spans="1:9" s="275" customFormat="1" ht="13.5" thickBot="1">
      <c r="A62" s="710"/>
      <c r="B62" s="710"/>
      <c r="C62" s="287"/>
      <c r="D62" s="277"/>
    </row>
    <row r="63" spans="1:9" s="275" customFormat="1">
      <c r="A63" s="740"/>
      <c r="B63" s="876" t="s">
        <v>4</v>
      </c>
      <c r="C63" s="877"/>
      <c r="D63" s="878"/>
    </row>
    <row r="64" spans="1:9" s="275" customFormat="1" ht="13.5" thickBot="1">
      <c r="A64" s="741" t="s">
        <v>133</v>
      </c>
      <c r="B64" s="742" t="s">
        <v>7</v>
      </c>
      <c r="C64" s="743" t="s">
        <v>8</v>
      </c>
      <c r="D64" s="744" t="s">
        <v>9</v>
      </c>
    </row>
    <row r="65" spans="1:8" s="275" customFormat="1">
      <c r="A65" s="745" t="s">
        <v>434</v>
      </c>
      <c r="B65" s="746">
        <v>0</v>
      </c>
      <c r="C65" s="747">
        <f>G48</f>
        <v>4281.5499999999993</v>
      </c>
      <c r="D65" s="748">
        <f>SUM(B65:C65)</f>
        <v>4281.5499999999993</v>
      </c>
    </row>
    <row r="66" spans="1:8" s="275" customFormat="1">
      <c r="A66" s="749" t="s">
        <v>435</v>
      </c>
      <c r="B66" s="750">
        <v>0</v>
      </c>
      <c r="C66" s="177">
        <v>13910.49</v>
      </c>
      <c r="D66" s="751">
        <f t="shared" ref="D66:D67" si="3">SUM(B66:C66)</f>
        <v>13910.49</v>
      </c>
    </row>
    <row r="67" spans="1:8" s="275" customFormat="1" ht="13.5" thickBot="1">
      <c r="A67" s="752" t="s">
        <v>436</v>
      </c>
      <c r="B67" s="753">
        <v>0</v>
      </c>
      <c r="C67" s="754">
        <v>1228895.93</v>
      </c>
      <c r="D67" s="755">
        <f t="shared" si="3"/>
        <v>1228895.93</v>
      </c>
      <c r="E67" s="711" t="s">
        <v>437</v>
      </c>
    </row>
    <row r="68" spans="1:8" s="275" customFormat="1" ht="13.5" thickBot="1">
      <c r="A68" s="756"/>
      <c r="B68" s="757"/>
      <c r="C68" s="758"/>
      <c r="D68" s="759"/>
    </row>
    <row r="69" spans="1:8" s="275" customFormat="1">
      <c r="A69" s="760" t="s">
        <v>438</v>
      </c>
      <c r="B69" s="761">
        <f>SUM(B65:B67)</f>
        <v>0</v>
      </c>
      <c r="C69" s="761">
        <f t="shared" ref="C69:D69" si="4">SUM(C65:C67)</f>
        <v>1247087.97</v>
      </c>
      <c r="D69" s="761">
        <f t="shared" si="4"/>
        <v>1247087.97</v>
      </c>
    </row>
    <row r="70" spans="1:8" s="275" customFormat="1">
      <c r="A70" s="710"/>
      <c r="B70" s="710"/>
      <c r="C70" s="287"/>
      <c r="D70" s="277"/>
    </row>
    <row r="71" spans="1:8" ht="28.15" customHeight="1">
      <c r="A71" s="882" t="s">
        <v>122</v>
      </c>
      <c r="B71" s="882"/>
      <c r="C71" s="882"/>
      <c r="D71" s="882"/>
      <c r="E71" s="882"/>
      <c r="F71" s="882"/>
      <c r="G71" s="882"/>
      <c r="H71" s="879"/>
    </row>
    <row r="72" spans="1:8" ht="40.15" customHeight="1">
      <c r="A72" s="863" t="s">
        <v>481</v>
      </c>
      <c r="B72" s="879"/>
      <c r="C72" s="879"/>
      <c r="D72" s="879"/>
      <c r="E72" s="879"/>
      <c r="F72" s="879"/>
      <c r="G72" s="879"/>
      <c r="H72" s="879"/>
    </row>
    <row r="73" spans="1:8" ht="14.25">
      <c r="A73" s="121" t="s">
        <v>482</v>
      </c>
      <c r="B73" s="733"/>
      <c r="C73" s="733"/>
      <c r="D73" s="733"/>
      <c r="E73" s="733"/>
      <c r="F73" s="733"/>
      <c r="G73" s="733"/>
      <c r="H73" s="734"/>
    </row>
    <row r="74" spans="1:8" ht="17.649999999999999" customHeight="1">
      <c r="A74" s="779" t="s">
        <v>442</v>
      </c>
      <c r="B74" s="781"/>
      <c r="C74" s="781"/>
      <c r="D74" s="781"/>
      <c r="E74" s="781"/>
      <c r="F74" s="781"/>
      <c r="G74" s="781"/>
      <c r="H74" s="117"/>
    </row>
    <row r="75" spans="1:8">
      <c r="A75" s="868" t="s">
        <v>540</v>
      </c>
      <c r="B75" s="883"/>
      <c r="C75" s="883"/>
      <c r="D75" s="883"/>
      <c r="E75" s="883"/>
      <c r="F75" s="883"/>
      <c r="G75" s="883"/>
      <c r="H75" s="883"/>
    </row>
    <row r="76" spans="1:8" ht="16.5" customHeight="1">
      <c r="A76" s="863" t="s">
        <v>443</v>
      </c>
      <c r="B76" s="863"/>
      <c r="C76" s="863"/>
      <c r="D76" s="863"/>
      <c r="E76" s="863"/>
      <c r="F76" s="863"/>
      <c r="G76" s="863"/>
      <c r="H76" s="564"/>
    </row>
    <row r="77" spans="1:8" ht="31.15" customHeight="1">
      <c r="A77" s="865" t="s">
        <v>445</v>
      </c>
      <c r="B77" s="865"/>
      <c r="C77" s="865"/>
      <c r="D77" s="865"/>
      <c r="E77" s="865"/>
      <c r="F77" s="865"/>
      <c r="G77" s="865"/>
      <c r="H77" s="865"/>
    </row>
    <row r="78" spans="1:8" ht="18" customHeight="1">
      <c r="A78" s="884" t="s">
        <v>447</v>
      </c>
      <c r="B78" s="885"/>
      <c r="C78" s="885"/>
      <c r="D78" s="885"/>
      <c r="E78" s="885"/>
      <c r="F78" s="885"/>
      <c r="G78" s="885"/>
      <c r="H78" s="563"/>
    </row>
    <row r="79" spans="1:8" ht="14.25" customHeight="1">
      <c r="A79" s="880" t="s">
        <v>483</v>
      </c>
      <c r="B79" s="880"/>
      <c r="C79" s="880"/>
      <c r="D79" s="880"/>
      <c r="E79" s="880"/>
      <c r="F79" s="880"/>
      <c r="G79" s="880"/>
      <c r="H79" s="880"/>
    </row>
    <row r="80" spans="1:8" ht="29.25" customHeight="1">
      <c r="A80" s="884" t="s">
        <v>450</v>
      </c>
      <c r="B80" s="884"/>
      <c r="C80" s="884"/>
      <c r="D80" s="884"/>
      <c r="E80" s="884"/>
      <c r="F80" s="884"/>
      <c r="G80" s="884"/>
      <c r="H80" s="563"/>
    </row>
    <row r="81" spans="1:8" ht="14.25">
      <c r="A81" s="645" t="s">
        <v>451</v>
      </c>
      <c r="B81" s="149"/>
      <c r="C81" s="149"/>
      <c r="D81" s="149"/>
      <c r="E81" s="149"/>
      <c r="F81" s="149"/>
      <c r="G81" s="149"/>
      <c r="H81" s="12"/>
    </row>
    <row r="82" spans="1:8" ht="14.25">
      <c r="A82" s="149" t="s">
        <v>453</v>
      </c>
      <c r="B82" s="149"/>
      <c r="C82" s="149"/>
      <c r="D82" s="149"/>
      <c r="E82" s="149"/>
      <c r="F82" s="149"/>
      <c r="G82" s="149"/>
      <c r="H82" s="12"/>
    </row>
    <row r="83" spans="1:8" ht="14.25" customHeight="1">
      <c r="A83" s="880" t="s">
        <v>484</v>
      </c>
      <c r="B83" s="880"/>
      <c r="C83" s="880"/>
      <c r="D83" s="880"/>
      <c r="E83" s="880"/>
      <c r="F83" s="880"/>
      <c r="G83" s="880"/>
      <c r="H83" s="880"/>
    </row>
    <row r="84" spans="1:8" ht="26.25" customHeight="1">
      <c r="A84" s="884" t="s">
        <v>485</v>
      </c>
      <c r="B84" s="884"/>
      <c r="C84" s="884"/>
      <c r="D84" s="884"/>
      <c r="E84" s="884"/>
      <c r="F84" s="884"/>
      <c r="G84" s="884"/>
      <c r="H84" s="735"/>
    </row>
    <row r="85" spans="1:8" ht="11.25" customHeight="1">
      <c r="A85" s="708"/>
      <c r="B85" s="708"/>
      <c r="C85" s="708"/>
      <c r="D85" s="708"/>
      <c r="E85" s="708"/>
      <c r="F85" s="708"/>
      <c r="G85" s="708"/>
      <c r="H85" s="708"/>
    </row>
    <row r="86" spans="1:8" ht="14.25" customHeight="1">
      <c r="A86" s="881" t="s">
        <v>40</v>
      </c>
      <c r="B86" s="881"/>
      <c r="C86" s="881"/>
      <c r="D86" s="881"/>
      <c r="E86" s="881"/>
      <c r="F86" s="881"/>
      <c r="G86" s="881"/>
      <c r="H86" s="881"/>
    </row>
    <row r="87" spans="1:8">
      <c r="A87" s="12"/>
      <c r="B87" s="12"/>
      <c r="C87" s="12"/>
      <c r="D87" s="12"/>
      <c r="E87" s="12"/>
      <c r="F87" s="12"/>
      <c r="G87" s="12"/>
      <c r="H87" s="12"/>
    </row>
  </sheetData>
  <mergeCells count="17">
    <mergeCell ref="A1:H1"/>
    <mergeCell ref="A2:H2"/>
    <mergeCell ref="A3:H3"/>
    <mergeCell ref="B5:H5"/>
    <mergeCell ref="C6:H6"/>
    <mergeCell ref="B63:D63"/>
    <mergeCell ref="A72:H72"/>
    <mergeCell ref="A79:H79"/>
    <mergeCell ref="A86:H86"/>
    <mergeCell ref="A71:H71"/>
    <mergeCell ref="A75:H75"/>
    <mergeCell ref="A76:G76"/>
    <mergeCell ref="A80:G80"/>
    <mergeCell ref="A78:G78"/>
    <mergeCell ref="A77:H77"/>
    <mergeCell ref="A83:H83"/>
    <mergeCell ref="A84:G84"/>
  </mergeCells>
  <printOptions horizontalCentered="1" verticalCentered="1"/>
  <pageMargins left="0.25" right="0.25" top="0.5" bottom="0.5" header="0.5" footer="0.5"/>
  <pageSetup paperSize="5" scale="75"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D38"/>
  <sheetViews>
    <sheetView zoomScaleNormal="100" workbookViewId="0">
      <selection activeCell="F12" sqref="F12"/>
    </sheetView>
  </sheetViews>
  <sheetFormatPr defaultColWidth="8.7109375" defaultRowHeight="12.75"/>
  <cols>
    <col min="1" max="1" width="44" style="329" customWidth="1"/>
    <col min="2" max="3" width="13" style="329" customWidth="1"/>
    <col min="4" max="4" width="18.28515625" style="329" customWidth="1"/>
    <col min="5" max="16384" width="8.7109375" style="329"/>
  </cols>
  <sheetData>
    <row r="1" spans="1:4" ht="31.5" customHeight="1">
      <c r="A1" s="888" t="s">
        <v>454</v>
      </c>
      <c r="B1" s="888"/>
      <c r="C1" s="888"/>
      <c r="D1" s="888"/>
    </row>
    <row r="2" spans="1:4" ht="15.75">
      <c r="A2" s="837" t="s">
        <v>1</v>
      </c>
      <c r="B2" s="837"/>
      <c r="C2" s="837"/>
      <c r="D2" s="837"/>
    </row>
    <row r="3" spans="1:4" ht="15.75">
      <c r="A3" s="842" t="s">
        <v>571</v>
      </c>
      <c r="B3" s="842"/>
      <c r="C3" s="842"/>
      <c r="D3" s="842"/>
    </row>
    <row r="4" spans="1:4" ht="13.5" thickBot="1"/>
    <row r="5" spans="1:4" s="719" customFormat="1" ht="34.5" customHeight="1" thickBot="1">
      <c r="A5" s="722" t="s">
        <v>457</v>
      </c>
      <c r="B5" s="722" t="s">
        <v>455</v>
      </c>
      <c r="C5" s="722" t="s">
        <v>458</v>
      </c>
      <c r="D5" s="722" t="s">
        <v>459</v>
      </c>
    </row>
    <row r="6" spans="1:4" s="720" customFormat="1">
      <c r="A6" s="723" t="s">
        <v>11</v>
      </c>
      <c r="B6" s="724"/>
      <c r="C6" s="724"/>
      <c r="D6" s="724"/>
    </row>
    <row r="7" spans="1:4" s="720" customFormat="1">
      <c r="A7" s="481" t="s">
        <v>60</v>
      </c>
      <c r="B7" s="728">
        <v>42684</v>
      </c>
      <c r="C7" s="729" t="s">
        <v>12</v>
      </c>
      <c r="D7" s="481" t="s">
        <v>468</v>
      </c>
    </row>
    <row r="8" spans="1:4" s="720" customFormat="1">
      <c r="A8" s="721"/>
      <c r="B8" s="481"/>
      <c r="C8" s="481"/>
      <c r="D8" s="481"/>
    </row>
    <row r="9" spans="1:4" s="720" customFormat="1">
      <c r="A9" s="725" t="s">
        <v>13</v>
      </c>
      <c r="B9" s="460"/>
      <c r="C9" s="460"/>
      <c r="D9" s="460"/>
    </row>
    <row r="10" spans="1:4" s="720" customFormat="1">
      <c r="A10" s="481" t="s">
        <v>64</v>
      </c>
      <c r="B10" s="728">
        <v>42684</v>
      </c>
      <c r="C10" s="729" t="s">
        <v>12</v>
      </c>
      <c r="D10" s="481" t="s">
        <v>468</v>
      </c>
    </row>
    <row r="11" spans="1:4" s="720" customFormat="1">
      <c r="A11" s="481" t="s">
        <v>66</v>
      </c>
      <c r="B11" s="728">
        <v>42684</v>
      </c>
      <c r="C11" s="729" t="s">
        <v>12</v>
      </c>
      <c r="D11" s="481" t="s">
        <v>468</v>
      </c>
    </row>
    <row r="12" spans="1:4" s="720" customFormat="1">
      <c r="A12" s="481" t="s">
        <v>67</v>
      </c>
      <c r="B12" s="728">
        <v>42684</v>
      </c>
      <c r="C12" s="729" t="s">
        <v>12</v>
      </c>
      <c r="D12" s="481" t="s">
        <v>468</v>
      </c>
    </row>
    <row r="13" spans="1:4" s="720" customFormat="1">
      <c r="A13" s="481" t="s">
        <v>68</v>
      </c>
      <c r="B13" s="728">
        <v>42684</v>
      </c>
      <c r="C13" s="729" t="s">
        <v>12</v>
      </c>
      <c r="D13" s="481" t="s">
        <v>468</v>
      </c>
    </row>
    <row r="14" spans="1:4" s="720" customFormat="1">
      <c r="A14" s="481" t="s">
        <v>69</v>
      </c>
      <c r="B14" s="728">
        <v>42684</v>
      </c>
      <c r="C14" s="729" t="s">
        <v>12</v>
      </c>
      <c r="D14" s="481" t="s">
        <v>468</v>
      </c>
    </row>
    <row r="15" spans="1:4" s="720" customFormat="1">
      <c r="A15" s="481" t="s">
        <v>70</v>
      </c>
      <c r="B15" s="728">
        <v>42684</v>
      </c>
      <c r="C15" s="729" t="s">
        <v>12</v>
      </c>
      <c r="D15" s="481" t="s">
        <v>468</v>
      </c>
    </row>
    <row r="16" spans="1:4" s="720" customFormat="1">
      <c r="A16" s="827" t="s">
        <v>71</v>
      </c>
      <c r="B16" s="731">
        <v>43083</v>
      </c>
      <c r="C16" s="729" t="s">
        <v>12</v>
      </c>
      <c r="D16" s="481" t="s">
        <v>468</v>
      </c>
    </row>
    <row r="17" spans="1:4" s="720" customFormat="1">
      <c r="A17" s="827" t="s">
        <v>469</v>
      </c>
      <c r="B17" s="731">
        <v>42684</v>
      </c>
      <c r="C17" s="729" t="s">
        <v>12</v>
      </c>
      <c r="D17" s="481" t="s">
        <v>468</v>
      </c>
    </row>
    <row r="18" spans="1:4" s="720" customFormat="1">
      <c r="A18" s="827" t="s">
        <v>470</v>
      </c>
      <c r="B18" s="731">
        <v>42684</v>
      </c>
      <c r="C18" s="729" t="s">
        <v>12</v>
      </c>
      <c r="D18" s="481" t="s">
        <v>468</v>
      </c>
    </row>
    <row r="19" spans="1:4" s="720" customFormat="1">
      <c r="A19" s="725" t="s">
        <v>456</v>
      </c>
      <c r="B19" s="460"/>
      <c r="C19" s="460"/>
      <c r="D19" s="460"/>
    </row>
    <row r="20" spans="1:4" s="720" customFormat="1">
      <c r="A20" s="481" t="s">
        <v>471</v>
      </c>
      <c r="B20" s="728">
        <v>42684</v>
      </c>
      <c r="C20" s="729" t="s">
        <v>12</v>
      </c>
      <c r="D20" s="481" t="s">
        <v>472</v>
      </c>
    </row>
    <row r="21" spans="1:4" s="720" customFormat="1">
      <c r="A21" s="481" t="s">
        <v>72</v>
      </c>
      <c r="B21" s="728">
        <v>42684</v>
      </c>
      <c r="C21" s="729" t="s">
        <v>12</v>
      </c>
      <c r="D21" s="481" t="s">
        <v>468</v>
      </c>
    </row>
    <row r="22" spans="1:4" s="720" customFormat="1">
      <c r="A22" s="828" t="s">
        <v>473</v>
      </c>
      <c r="B22" s="728">
        <v>42684</v>
      </c>
      <c r="C22" s="729" t="s">
        <v>12</v>
      </c>
      <c r="D22" s="481" t="s">
        <v>468</v>
      </c>
    </row>
    <row r="23" spans="1:4" s="720" customFormat="1">
      <c r="A23" s="725" t="s">
        <v>74</v>
      </c>
      <c r="B23" s="460"/>
      <c r="C23" s="460"/>
      <c r="D23" s="460"/>
    </row>
    <row r="24" spans="1:4" s="720" customFormat="1">
      <c r="A24" s="481" t="s">
        <v>75</v>
      </c>
      <c r="B24" s="728">
        <v>42684</v>
      </c>
      <c r="C24" s="729" t="s">
        <v>12</v>
      </c>
      <c r="D24" s="481" t="s">
        <v>468</v>
      </c>
    </row>
    <row r="25" spans="1:4" s="720" customFormat="1">
      <c r="A25" s="481" t="s">
        <v>76</v>
      </c>
      <c r="B25" s="728">
        <v>42684</v>
      </c>
      <c r="C25" s="729" t="s">
        <v>12</v>
      </c>
      <c r="D25" s="481" t="s">
        <v>468</v>
      </c>
    </row>
    <row r="26" spans="1:4" s="720" customFormat="1">
      <c r="A26" s="481" t="s">
        <v>81</v>
      </c>
      <c r="B26" s="728">
        <v>42684</v>
      </c>
      <c r="C26" s="729" t="s">
        <v>12</v>
      </c>
      <c r="D26" s="481" t="s">
        <v>468</v>
      </c>
    </row>
    <row r="27" spans="1:4" s="720" customFormat="1">
      <c r="A27" s="721"/>
      <c r="B27" s="481"/>
      <c r="C27" s="481"/>
      <c r="D27" s="481"/>
    </row>
    <row r="28" spans="1:4" s="720" customFormat="1">
      <c r="A28" s="725" t="s">
        <v>17</v>
      </c>
      <c r="B28" s="460"/>
      <c r="C28" s="460"/>
      <c r="D28" s="460"/>
    </row>
    <row r="29" spans="1:4" s="720" customFormat="1">
      <c r="A29" s="721"/>
      <c r="B29" s="481"/>
      <c r="C29" s="481"/>
      <c r="D29" s="481"/>
    </row>
    <row r="30" spans="1:4" s="720" customFormat="1">
      <c r="A30" s="721"/>
      <c r="B30" s="481"/>
      <c r="C30" s="481"/>
      <c r="D30" s="481"/>
    </row>
    <row r="31" spans="1:4" s="720" customFormat="1">
      <c r="A31" s="725" t="s">
        <v>18</v>
      </c>
      <c r="B31" s="460"/>
      <c r="C31" s="460"/>
      <c r="D31" s="460"/>
    </row>
    <row r="32" spans="1:4" s="720" customFormat="1">
      <c r="A32" s="827" t="s">
        <v>474</v>
      </c>
      <c r="B32" s="731">
        <v>43453</v>
      </c>
      <c r="C32" s="729" t="s">
        <v>12</v>
      </c>
      <c r="D32" s="481" t="s">
        <v>468</v>
      </c>
    </row>
    <row r="33" spans="1:4" s="720" customFormat="1">
      <c r="A33" s="721"/>
      <c r="B33" s="481"/>
      <c r="C33" s="481"/>
      <c r="D33" s="481"/>
    </row>
    <row r="34" spans="1:4" s="720" customFormat="1">
      <c r="A34" s="721"/>
      <c r="B34" s="481"/>
      <c r="C34" s="481"/>
      <c r="D34" s="481"/>
    </row>
    <row r="35" spans="1:4" s="720" customFormat="1">
      <c r="A35" s="155"/>
      <c r="B35" s="155"/>
      <c r="C35" s="155"/>
      <c r="D35" s="155"/>
    </row>
    <row r="36" spans="1:4" s="720" customFormat="1" ht="57.75" customHeight="1">
      <c r="A36" s="887" t="s">
        <v>460</v>
      </c>
      <c r="B36" s="887"/>
      <c r="C36" s="887"/>
      <c r="D36" s="887"/>
    </row>
    <row r="37" spans="1:4" s="720" customFormat="1" ht="14.65" customHeight="1">
      <c r="A37" s="155" t="s">
        <v>461</v>
      </c>
      <c r="B37" s="155"/>
      <c r="C37" s="155"/>
      <c r="D37" s="155"/>
    </row>
    <row r="38" spans="1:4" ht="27.75" customHeight="1">
      <c r="A38" s="860" t="s">
        <v>462</v>
      </c>
      <c r="B38" s="860"/>
      <c r="C38" s="860"/>
      <c r="D38" s="860"/>
    </row>
  </sheetData>
  <mergeCells count="5">
    <mergeCell ref="A36:D36"/>
    <mergeCell ref="A1:D1"/>
    <mergeCell ref="A2:D2"/>
    <mergeCell ref="A3:D3"/>
    <mergeCell ref="A38:D38"/>
  </mergeCells>
  <printOptions horizontalCentered="1" verticalCentered="1"/>
  <pageMargins left="0.25" right="0.25" top="0.5" bottom="0.5" header="0.5" footer="0.5"/>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M47"/>
  <sheetViews>
    <sheetView zoomScale="110" zoomScaleNormal="110" workbookViewId="0">
      <selection activeCell="B50" sqref="B50"/>
    </sheetView>
  </sheetViews>
  <sheetFormatPr defaultColWidth="9.28515625" defaultRowHeight="12.75"/>
  <cols>
    <col min="1" max="1" width="61.42578125" style="329" customWidth="1"/>
    <col min="2" max="2" width="21" style="329" customWidth="1"/>
    <col min="3" max="3" width="9.28515625" style="329"/>
    <col min="4" max="4" width="12.5703125" style="329" bestFit="1" customWidth="1"/>
    <col min="5" max="5" width="43.28515625" style="581" bestFit="1" customWidth="1"/>
    <col min="6" max="6" width="9.7109375" style="329" bestFit="1" customWidth="1"/>
    <col min="7" max="7" width="9.7109375" style="329" customWidth="1"/>
    <col min="8" max="8" width="9.7109375" style="329" bestFit="1" customWidth="1"/>
    <col min="9" max="9" width="13.5703125" style="329" bestFit="1" customWidth="1"/>
    <col min="10" max="16384" width="9.28515625" style="329"/>
  </cols>
  <sheetData>
    <row r="1" spans="1:13" ht="51" customHeight="1">
      <c r="A1" s="891" t="s">
        <v>463</v>
      </c>
      <c r="B1" s="891"/>
    </row>
    <row r="2" spans="1:13" s="762" customFormat="1" ht="15.75">
      <c r="A2" s="892" t="s">
        <v>1</v>
      </c>
      <c r="B2" s="893"/>
      <c r="C2" s="493"/>
      <c r="D2" s="493"/>
      <c r="E2" s="581"/>
      <c r="F2" s="493"/>
      <c r="G2" s="493"/>
      <c r="H2" s="493"/>
      <c r="I2" s="493"/>
      <c r="J2" s="493"/>
      <c r="K2" s="493"/>
      <c r="L2" s="493"/>
      <c r="M2" s="493"/>
    </row>
    <row r="3" spans="1:13" s="762" customFormat="1" ht="15.75">
      <c r="A3" s="894" t="s">
        <v>571</v>
      </c>
      <c r="B3" s="895"/>
      <c r="C3" s="494"/>
      <c r="D3" s="494"/>
      <c r="E3" s="581"/>
      <c r="F3" s="578"/>
      <c r="G3" s="578"/>
      <c r="H3" s="578"/>
      <c r="I3" s="578"/>
      <c r="J3" s="494"/>
      <c r="K3" s="494"/>
      <c r="L3" s="494"/>
      <c r="M3" s="494"/>
    </row>
    <row r="4" spans="1:13" s="762" customFormat="1" ht="16.5" thickBot="1">
      <c r="A4" s="770"/>
      <c r="B4" s="763"/>
      <c r="C4" s="494"/>
      <c r="D4" s="494"/>
      <c r="E4" s="581"/>
      <c r="F4" s="493"/>
      <c r="G4" s="578"/>
      <c r="H4" s="493"/>
      <c r="I4" s="578"/>
      <c r="J4" s="494"/>
      <c r="K4" s="494"/>
      <c r="L4" s="494"/>
      <c r="M4" s="494"/>
    </row>
    <row r="5" spans="1:13" s="762" customFormat="1" ht="16.5" thickBot="1">
      <c r="A5" s="848" t="s">
        <v>486</v>
      </c>
      <c r="B5" s="853"/>
      <c r="C5" s="494"/>
      <c r="D5" s="494"/>
      <c r="E5" s="581"/>
      <c r="F5" s="578"/>
      <c r="G5" s="578"/>
      <c r="H5" s="578"/>
      <c r="I5" s="578"/>
      <c r="J5" s="494"/>
      <c r="K5" s="494"/>
      <c r="L5" s="494"/>
      <c r="M5" s="494"/>
    </row>
    <row r="6" spans="1:13">
      <c r="A6" s="495" t="s">
        <v>124</v>
      </c>
      <c r="B6" s="297" t="s">
        <v>125</v>
      </c>
      <c r="G6" s="578"/>
      <c r="I6" s="578"/>
    </row>
    <row r="7" spans="1:13">
      <c r="A7" s="481" t="s">
        <v>126</v>
      </c>
      <c r="B7" s="288">
        <v>561915.17454579496</v>
      </c>
      <c r="F7" s="579"/>
      <c r="G7" s="578"/>
      <c r="H7" s="579"/>
      <c r="I7" s="578"/>
    </row>
    <row r="8" spans="1:13">
      <c r="A8" s="481" t="s">
        <v>127</v>
      </c>
      <c r="B8" s="297" t="s">
        <v>567</v>
      </c>
      <c r="F8" s="580"/>
      <c r="G8" s="578"/>
      <c r="H8" s="580"/>
      <c r="I8" s="578"/>
    </row>
    <row r="9" spans="1:13">
      <c r="A9" s="481" t="s">
        <v>128</v>
      </c>
      <c r="B9" s="288">
        <v>3052847</v>
      </c>
      <c r="D9" s="825"/>
      <c r="F9" s="579"/>
      <c r="G9" s="578"/>
      <c r="H9" s="579"/>
      <c r="I9" s="583"/>
    </row>
    <row r="10" spans="1:13">
      <c r="A10" s="481" t="s">
        <v>129</v>
      </c>
      <c r="B10" s="300" t="s">
        <v>567</v>
      </c>
      <c r="F10" s="579"/>
      <c r="G10" s="578"/>
      <c r="H10" s="579"/>
      <c r="I10" s="583"/>
    </row>
    <row r="11" spans="1:13">
      <c r="A11" s="481" t="s">
        <v>130</v>
      </c>
      <c r="B11" s="806">
        <v>0.61</v>
      </c>
    </row>
    <row r="12" spans="1:13">
      <c r="A12" s="481" t="s">
        <v>131</v>
      </c>
      <c r="B12" s="806">
        <v>3.81</v>
      </c>
    </row>
    <row r="13" spans="1:13">
      <c r="A13" s="481" t="s">
        <v>132</v>
      </c>
      <c r="B13" s="806">
        <v>19.2</v>
      </c>
      <c r="C13" s="155" t="s">
        <v>109</v>
      </c>
    </row>
    <row r="14" spans="1:13">
      <c r="A14" s="155"/>
    </row>
    <row r="15" spans="1:13" ht="13.5" thickBot="1">
      <c r="A15" s="155"/>
      <c r="B15" s="155"/>
    </row>
    <row r="16" spans="1:13" ht="14.65" customHeight="1" thickBot="1">
      <c r="A16" s="848" t="s">
        <v>487</v>
      </c>
      <c r="B16" s="853"/>
    </row>
    <row r="17" spans="1:3">
      <c r="A17" s="495" t="s">
        <v>124</v>
      </c>
      <c r="B17" s="297" t="s">
        <v>12</v>
      </c>
    </row>
    <row r="18" spans="1:3">
      <c r="A18" s="481" t="s">
        <v>126</v>
      </c>
      <c r="B18" s="288">
        <v>0</v>
      </c>
    </row>
    <row r="19" spans="1:3">
      <c r="A19" s="481" t="s">
        <v>127</v>
      </c>
      <c r="B19" s="297" t="s">
        <v>12</v>
      </c>
    </row>
    <row r="20" spans="1:3">
      <c r="A20" s="481" t="s">
        <v>128</v>
      </c>
      <c r="B20" s="288">
        <v>0</v>
      </c>
    </row>
    <row r="21" spans="1:3">
      <c r="A21" s="481" t="s">
        <v>129</v>
      </c>
      <c r="B21" s="300" t="s">
        <v>12</v>
      </c>
    </row>
    <row r="22" spans="1:3">
      <c r="A22" s="481" t="s">
        <v>130</v>
      </c>
      <c r="B22" s="290">
        <v>0</v>
      </c>
    </row>
    <row r="23" spans="1:3">
      <c r="A23" s="481" t="s">
        <v>131</v>
      </c>
      <c r="B23" s="290">
        <v>0</v>
      </c>
    </row>
    <row r="24" spans="1:3">
      <c r="A24" s="481" t="s">
        <v>132</v>
      </c>
      <c r="B24" s="290">
        <v>0</v>
      </c>
    </row>
    <row r="25" spans="1:3" ht="13.5" thickBot="1">
      <c r="A25" s="155"/>
      <c r="B25" s="155"/>
    </row>
    <row r="26" spans="1:3" ht="16.5" thickBot="1">
      <c r="A26" s="848" t="s">
        <v>488</v>
      </c>
      <c r="B26" s="853"/>
      <c r="C26" s="341"/>
    </row>
    <row r="27" spans="1:3">
      <c r="A27" s="495" t="s">
        <v>124</v>
      </c>
      <c r="B27" s="297" t="s">
        <v>12</v>
      </c>
    </row>
    <row r="28" spans="1:3">
      <c r="A28" s="481" t="s">
        <v>126</v>
      </c>
      <c r="B28" s="408">
        <f>B7+B18</f>
        <v>561915.17454579496</v>
      </c>
    </row>
    <row r="29" spans="1:3">
      <c r="A29" s="481" t="s">
        <v>127</v>
      </c>
      <c r="B29" s="298" t="s">
        <v>12</v>
      </c>
    </row>
    <row r="30" spans="1:3">
      <c r="A30" s="481" t="s">
        <v>128</v>
      </c>
      <c r="B30" s="408">
        <f>B9+B20</f>
        <v>3052847</v>
      </c>
    </row>
    <row r="31" spans="1:3">
      <c r="A31" s="481" t="s">
        <v>129</v>
      </c>
      <c r="B31" s="299" t="s">
        <v>12</v>
      </c>
    </row>
    <row r="32" spans="1:3">
      <c r="A32" s="481" t="s">
        <v>130</v>
      </c>
      <c r="B32" s="289">
        <f>B11</f>
        <v>0.61</v>
      </c>
    </row>
    <row r="33" spans="1:5">
      <c r="A33" s="481" t="s">
        <v>131</v>
      </c>
      <c r="B33" s="289">
        <f>B12+B23</f>
        <v>3.81</v>
      </c>
    </row>
    <row r="34" spans="1:5">
      <c r="A34" s="481" t="s">
        <v>464</v>
      </c>
      <c r="B34" s="289">
        <f>B13+B24</f>
        <v>19.2</v>
      </c>
    </row>
    <row r="35" spans="1:5">
      <c r="A35" s="155"/>
      <c r="B35" s="155"/>
    </row>
    <row r="36" spans="1:5" ht="13.5" thickBot="1">
      <c r="A36" s="155"/>
      <c r="B36" s="155"/>
    </row>
    <row r="37" spans="1:5" ht="16.5" thickBot="1">
      <c r="A37" s="848" t="s">
        <v>489</v>
      </c>
      <c r="B37" s="853"/>
      <c r="E37" s="582"/>
    </row>
    <row r="38" spans="1:5">
      <c r="A38" s="495" t="s">
        <v>124</v>
      </c>
      <c r="B38" s="297" t="s">
        <v>12</v>
      </c>
    </row>
    <row r="39" spans="1:5">
      <c r="A39" s="481" t="s">
        <v>126</v>
      </c>
      <c r="B39" s="288">
        <v>165619</v>
      </c>
    </row>
    <row r="40" spans="1:5">
      <c r="A40" s="481" t="s">
        <v>127</v>
      </c>
      <c r="B40" s="297" t="s">
        <v>12</v>
      </c>
    </row>
    <row r="41" spans="1:5">
      <c r="A41" s="481" t="s">
        <v>128</v>
      </c>
      <c r="B41" s="288">
        <v>3312379</v>
      </c>
    </row>
    <row r="42" spans="1:5">
      <c r="A42" s="481" t="s">
        <v>129</v>
      </c>
      <c r="B42" s="300" t="s">
        <v>12</v>
      </c>
    </row>
    <row r="43" spans="1:5">
      <c r="A43" s="481" t="s">
        <v>130</v>
      </c>
      <c r="B43" s="290">
        <v>0</v>
      </c>
    </row>
    <row r="44" spans="1:5">
      <c r="A44" s="481" t="s">
        <v>490</v>
      </c>
      <c r="B44" s="290">
        <v>0</v>
      </c>
    </row>
    <row r="45" spans="1:5">
      <c r="A45" s="481" t="s">
        <v>491</v>
      </c>
      <c r="B45" s="290">
        <v>0</v>
      </c>
    </row>
    <row r="46" spans="1:5">
      <c r="A46" s="332"/>
      <c r="B46" s="291"/>
    </row>
    <row r="47" spans="1:5" ht="27.75" customHeight="1">
      <c r="A47" s="889" t="s">
        <v>40</v>
      </c>
      <c r="B47" s="890"/>
    </row>
  </sheetData>
  <mergeCells count="8">
    <mergeCell ref="A37:B37"/>
    <mergeCell ref="A47:B47"/>
    <mergeCell ref="A1:B1"/>
    <mergeCell ref="A2:B2"/>
    <mergeCell ref="A3:B3"/>
    <mergeCell ref="A5:B5"/>
    <mergeCell ref="A16:B16"/>
    <mergeCell ref="A26:B26"/>
  </mergeCells>
  <printOptions horizontalCentered="1" verticalCentered="1" headings="1"/>
  <pageMargins left="0.25" right="0.25" top="0.5" bottom="0.5"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zoomScaleNormal="100" workbookViewId="0">
      <selection activeCell="G63" sqref="G63"/>
    </sheetView>
  </sheetViews>
  <sheetFormatPr defaultColWidth="9.28515625" defaultRowHeight="12.75"/>
  <cols>
    <col min="1" max="1" width="17.42578125" style="329" customWidth="1"/>
    <col min="2" max="4" width="14.7109375" style="329" customWidth="1"/>
    <col min="5" max="5" width="13.7109375" style="329" customWidth="1"/>
    <col min="6" max="6" width="14.140625" style="329" customWidth="1"/>
    <col min="7" max="7" width="14.7109375" style="329" customWidth="1"/>
    <col min="8" max="16384" width="9.28515625" style="329"/>
  </cols>
  <sheetData>
    <row r="1" spans="1:10" ht="15.75">
      <c r="A1" s="896" t="s">
        <v>465</v>
      </c>
      <c r="B1" s="897"/>
      <c r="C1" s="897"/>
      <c r="D1" s="897"/>
      <c r="E1" s="897"/>
      <c r="F1" s="897"/>
      <c r="G1" s="898"/>
    </row>
    <row r="2" spans="1:10" ht="15.75">
      <c r="A2" s="899" t="s">
        <v>1</v>
      </c>
      <c r="B2" s="900"/>
      <c r="C2" s="900"/>
      <c r="D2" s="900"/>
      <c r="E2" s="900"/>
      <c r="F2" s="900"/>
      <c r="G2" s="901"/>
    </row>
    <row r="3" spans="1:10" ht="16.5" thickBot="1">
      <c r="A3" s="902" t="s">
        <v>571</v>
      </c>
      <c r="B3" s="900"/>
      <c r="C3" s="900"/>
      <c r="D3" s="900"/>
      <c r="E3" s="900"/>
      <c r="F3" s="900"/>
      <c r="G3" s="901"/>
    </row>
    <row r="4" spans="1:10" ht="16.5" thickBot="1">
      <c r="A4" s="905" t="s">
        <v>492</v>
      </c>
      <c r="B4" s="906"/>
      <c r="C4" s="906"/>
      <c r="D4" s="906"/>
      <c r="E4" s="906"/>
      <c r="F4" s="906"/>
      <c r="G4" s="907"/>
    </row>
    <row r="5" spans="1:10" ht="13.5" thickBot="1">
      <c r="A5" s="333"/>
      <c r="B5" s="903" t="s">
        <v>134</v>
      </c>
      <c r="C5" s="903"/>
      <c r="D5" s="903"/>
      <c r="E5" s="903" t="s">
        <v>135</v>
      </c>
      <c r="F5" s="903"/>
      <c r="G5" s="904"/>
    </row>
    <row r="6" spans="1:10">
      <c r="A6" s="334" t="s">
        <v>136</v>
      </c>
      <c r="B6" s="566" t="s">
        <v>137</v>
      </c>
      <c r="C6" s="566" t="s">
        <v>138</v>
      </c>
      <c r="D6" s="566" t="s">
        <v>9</v>
      </c>
      <c r="E6" s="566" t="s">
        <v>137</v>
      </c>
      <c r="F6" s="566" t="s">
        <v>138</v>
      </c>
      <c r="G6" s="566" t="s">
        <v>9</v>
      </c>
    </row>
    <row r="7" spans="1:10">
      <c r="A7" s="230" t="s">
        <v>139</v>
      </c>
      <c r="B7" s="330">
        <v>15</v>
      </c>
      <c r="C7" s="330">
        <v>11641</v>
      </c>
      <c r="D7" s="340">
        <f>SUM(B7:C7)</f>
        <v>11656</v>
      </c>
      <c r="E7" s="802">
        <v>35</v>
      </c>
      <c r="F7" s="803">
        <v>1038</v>
      </c>
      <c r="G7" s="340">
        <f t="shared" ref="G7:G18" si="0">SUM(E7:F7)</f>
        <v>1073</v>
      </c>
    </row>
    <row r="8" spans="1:10">
      <c r="A8" s="231" t="s">
        <v>140</v>
      </c>
      <c r="B8" s="330">
        <v>17084</v>
      </c>
      <c r="C8" s="330">
        <v>0</v>
      </c>
      <c r="D8" s="340">
        <f t="shared" ref="D8:D18" si="1">SUM(B8:C8)</f>
        <v>17084</v>
      </c>
      <c r="E8" s="802">
        <v>338</v>
      </c>
      <c r="F8" s="803">
        <v>1</v>
      </c>
      <c r="G8" s="340">
        <f t="shared" si="0"/>
        <v>339</v>
      </c>
    </row>
    <row r="9" spans="1:10">
      <c r="A9" s="231" t="s">
        <v>141</v>
      </c>
      <c r="B9" s="330">
        <v>29886</v>
      </c>
      <c r="C9" s="330">
        <v>15030</v>
      </c>
      <c r="D9" s="340">
        <f t="shared" si="1"/>
        <v>44916</v>
      </c>
      <c r="E9" s="802">
        <v>2511</v>
      </c>
      <c r="F9" s="803">
        <v>290</v>
      </c>
      <c r="G9" s="340">
        <f t="shared" si="0"/>
        <v>2801</v>
      </c>
    </row>
    <row r="10" spans="1:10">
      <c r="A10" s="231" t="s">
        <v>142</v>
      </c>
      <c r="B10" s="330">
        <v>13725</v>
      </c>
      <c r="C10" s="330">
        <v>11</v>
      </c>
      <c r="D10" s="340">
        <f t="shared" si="1"/>
        <v>13736</v>
      </c>
      <c r="E10" s="802">
        <v>998</v>
      </c>
      <c r="F10" s="803">
        <v>0</v>
      </c>
      <c r="G10" s="340">
        <f t="shared" si="0"/>
        <v>998</v>
      </c>
      <c r="J10" s="826"/>
    </row>
    <row r="11" spans="1:10">
      <c r="A11" s="231" t="s">
        <v>143</v>
      </c>
      <c r="B11" s="330">
        <v>2526</v>
      </c>
      <c r="C11" s="330">
        <v>997368</v>
      </c>
      <c r="D11" s="340">
        <f t="shared" si="1"/>
        <v>999894</v>
      </c>
      <c r="E11" s="802">
        <v>490</v>
      </c>
      <c r="F11" s="803">
        <v>41286</v>
      </c>
      <c r="G11" s="340">
        <f t="shared" si="0"/>
        <v>41776</v>
      </c>
    </row>
    <row r="12" spans="1:10">
      <c r="A12" s="231" t="s">
        <v>144</v>
      </c>
      <c r="B12" s="330">
        <v>10</v>
      </c>
      <c r="C12" s="330">
        <v>235276</v>
      </c>
      <c r="D12" s="340">
        <f t="shared" si="1"/>
        <v>235286</v>
      </c>
      <c r="E12" s="802">
        <v>0</v>
      </c>
      <c r="F12" s="803">
        <v>6488</v>
      </c>
      <c r="G12" s="340">
        <f t="shared" si="0"/>
        <v>6488</v>
      </c>
    </row>
    <row r="13" spans="1:10">
      <c r="A13" s="231" t="s">
        <v>145</v>
      </c>
      <c r="B13" s="330">
        <v>131956</v>
      </c>
      <c r="C13" s="330">
        <v>107940</v>
      </c>
      <c r="D13" s="340">
        <f t="shared" si="1"/>
        <v>239896</v>
      </c>
      <c r="E13" s="802">
        <v>2249</v>
      </c>
      <c r="F13" s="803">
        <v>12273</v>
      </c>
      <c r="G13" s="340">
        <f t="shared" si="0"/>
        <v>14522</v>
      </c>
    </row>
    <row r="14" spans="1:10">
      <c r="A14" s="231" t="s">
        <v>146</v>
      </c>
      <c r="B14" s="330">
        <v>1046</v>
      </c>
      <c r="C14" s="330">
        <v>163216</v>
      </c>
      <c r="D14" s="340">
        <f t="shared" si="1"/>
        <v>164262</v>
      </c>
      <c r="E14" s="802">
        <v>186</v>
      </c>
      <c r="F14" s="803">
        <v>15599</v>
      </c>
      <c r="G14" s="340">
        <f t="shared" si="0"/>
        <v>15785</v>
      </c>
    </row>
    <row r="15" spans="1:10">
      <c r="A15" s="231" t="s">
        <v>147</v>
      </c>
      <c r="B15" s="330">
        <v>14372</v>
      </c>
      <c r="C15" s="330">
        <v>8245</v>
      </c>
      <c r="D15" s="340">
        <f t="shared" si="1"/>
        <v>22617</v>
      </c>
      <c r="E15" s="802">
        <v>333</v>
      </c>
      <c r="F15" s="803">
        <v>0</v>
      </c>
      <c r="G15" s="340">
        <f t="shared" si="0"/>
        <v>333</v>
      </c>
    </row>
    <row r="16" spans="1:10">
      <c r="A16" s="231" t="s">
        <v>148</v>
      </c>
      <c r="B16" s="330">
        <v>1188</v>
      </c>
      <c r="C16" s="330">
        <v>37199</v>
      </c>
      <c r="D16" s="340">
        <f t="shared" si="1"/>
        <v>38387</v>
      </c>
      <c r="E16" s="802">
        <v>560</v>
      </c>
      <c r="F16" s="803">
        <v>403</v>
      </c>
      <c r="G16" s="340">
        <f t="shared" si="0"/>
        <v>963</v>
      </c>
    </row>
    <row r="17" spans="1:7">
      <c r="A17" s="231" t="s">
        <v>149</v>
      </c>
      <c r="B17" s="330">
        <v>47331</v>
      </c>
      <c r="C17" s="330">
        <v>11227</v>
      </c>
      <c r="D17" s="340">
        <f t="shared" si="1"/>
        <v>58558</v>
      </c>
      <c r="E17" s="802">
        <v>2554</v>
      </c>
      <c r="F17" s="803">
        <v>804</v>
      </c>
      <c r="G17" s="340">
        <f t="shared" si="0"/>
        <v>3358</v>
      </c>
    </row>
    <row r="18" spans="1:7" ht="13.5" thickBot="1">
      <c r="A18" s="19" t="s">
        <v>150</v>
      </c>
      <c r="B18" s="340">
        <v>2420</v>
      </c>
      <c r="C18" s="340">
        <v>59163</v>
      </c>
      <c r="D18" s="340">
        <f t="shared" si="1"/>
        <v>61583</v>
      </c>
      <c r="E18" s="803">
        <v>65</v>
      </c>
      <c r="F18" s="803">
        <v>1456</v>
      </c>
      <c r="G18" s="340">
        <f t="shared" si="0"/>
        <v>1521</v>
      </c>
    </row>
    <row r="19" spans="1:7" ht="13.5" thickBot="1">
      <c r="A19" s="344" t="s">
        <v>9</v>
      </c>
      <c r="B19" s="345">
        <f t="shared" ref="B19:G19" si="2">SUM(B7:B18)</f>
        <v>261559</v>
      </c>
      <c r="C19" s="345">
        <f t="shared" si="2"/>
        <v>1646316</v>
      </c>
      <c r="D19" s="345">
        <f t="shared" si="2"/>
        <v>1907875</v>
      </c>
      <c r="E19" s="345">
        <f t="shared" si="2"/>
        <v>10319</v>
      </c>
      <c r="F19" s="345">
        <f t="shared" si="2"/>
        <v>79638</v>
      </c>
      <c r="G19" s="345">
        <f t="shared" si="2"/>
        <v>89957</v>
      </c>
    </row>
    <row r="21" spans="1:7" ht="16.899999999999999" customHeight="1" thickBot="1">
      <c r="A21" s="889"/>
      <c r="B21" s="890"/>
      <c r="C21" s="890"/>
      <c r="D21" s="890"/>
      <c r="E21" s="890"/>
      <c r="F21" s="890"/>
      <c r="G21" s="890"/>
    </row>
    <row r="22" spans="1:7" ht="16.5" thickBot="1">
      <c r="A22" s="905" t="s">
        <v>493</v>
      </c>
      <c r="B22" s="906"/>
      <c r="C22" s="906"/>
      <c r="D22" s="906"/>
      <c r="E22" s="906"/>
      <c r="F22" s="906"/>
      <c r="G22" s="907"/>
    </row>
    <row r="23" spans="1:7" ht="13.5" thickBot="1">
      <c r="A23" s="339"/>
      <c r="B23" s="903"/>
      <c r="C23" s="903"/>
      <c r="D23" s="903"/>
      <c r="E23" s="903" t="s">
        <v>135</v>
      </c>
      <c r="F23" s="903"/>
      <c r="G23" s="904"/>
    </row>
    <row r="24" spans="1:7">
      <c r="A24" s="334" t="s">
        <v>136</v>
      </c>
      <c r="B24" s="566"/>
      <c r="C24" s="566"/>
      <c r="D24" s="566"/>
      <c r="E24" s="566" t="s">
        <v>137</v>
      </c>
      <c r="F24" s="566" t="s">
        <v>138</v>
      </c>
      <c r="G24" s="566" t="s">
        <v>9</v>
      </c>
    </row>
    <row r="25" spans="1:7">
      <c r="A25" s="230" t="s">
        <v>139</v>
      </c>
      <c r="B25" s="335"/>
      <c r="C25" s="335"/>
      <c r="D25" s="336">
        <f>SUM(B25:C25)</f>
        <v>0</v>
      </c>
      <c r="E25" s="335"/>
      <c r="F25" s="335"/>
      <c r="G25" s="336">
        <f>SUM(E25:F25)</f>
        <v>0</v>
      </c>
    </row>
    <row r="26" spans="1:7">
      <c r="A26" s="231" t="s">
        <v>140</v>
      </c>
      <c r="B26" s="335"/>
      <c r="C26" s="335"/>
      <c r="D26" s="336">
        <f t="shared" ref="D26:D36" si="3">SUM(B26:C26)</f>
        <v>0</v>
      </c>
      <c r="E26" s="335"/>
      <c r="F26" s="335"/>
      <c r="G26" s="336">
        <f t="shared" ref="G26:G36" si="4">SUM(E26:F26)</f>
        <v>0</v>
      </c>
    </row>
    <row r="27" spans="1:7">
      <c r="A27" s="231" t="s">
        <v>141</v>
      </c>
      <c r="B27" s="335"/>
      <c r="C27" s="335"/>
      <c r="D27" s="336">
        <f t="shared" si="3"/>
        <v>0</v>
      </c>
      <c r="E27" s="335"/>
      <c r="F27" s="335"/>
      <c r="G27" s="336">
        <f t="shared" si="4"/>
        <v>0</v>
      </c>
    </row>
    <row r="28" spans="1:7">
      <c r="A28" s="231" t="s">
        <v>142</v>
      </c>
      <c r="B28" s="335"/>
      <c r="C28" s="335"/>
      <c r="D28" s="336">
        <f t="shared" si="3"/>
        <v>0</v>
      </c>
      <c r="E28" s="335"/>
      <c r="F28" s="335"/>
      <c r="G28" s="336">
        <f t="shared" si="4"/>
        <v>0</v>
      </c>
    </row>
    <row r="29" spans="1:7">
      <c r="A29" s="231" t="s">
        <v>143</v>
      </c>
      <c r="B29" s="335"/>
      <c r="C29" s="335"/>
      <c r="D29" s="336">
        <f t="shared" si="3"/>
        <v>0</v>
      </c>
      <c r="E29" s="335"/>
      <c r="F29" s="335"/>
      <c r="G29" s="336">
        <f t="shared" si="4"/>
        <v>0</v>
      </c>
    </row>
    <row r="30" spans="1:7">
      <c r="A30" s="231" t="s">
        <v>144</v>
      </c>
      <c r="B30" s="335"/>
      <c r="C30" s="335"/>
      <c r="D30" s="336">
        <f t="shared" si="3"/>
        <v>0</v>
      </c>
      <c r="E30" s="335"/>
      <c r="F30" s="335"/>
      <c r="G30" s="336">
        <f t="shared" si="4"/>
        <v>0</v>
      </c>
    </row>
    <row r="31" spans="1:7">
      <c r="A31" s="231" t="s">
        <v>145</v>
      </c>
      <c r="B31" s="335"/>
      <c r="C31" s="335"/>
      <c r="D31" s="336">
        <f t="shared" si="3"/>
        <v>0</v>
      </c>
      <c r="E31" s="335"/>
      <c r="F31" s="335"/>
      <c r="G31" s="336">
        <f t="shared" si="4"/>
        <v>0</v>
      </c>
    </row>
    <row r="32" spans="1:7">
      <c r="A32" s="231" t="s">
        <v>146</v>
      </c>
      <c r="B32" s="335"/>
      <c r="C32" s="335"/>
      <c r="D32" s="336">
        <f t="shared" si="3"/>
        <v>0</v>
      </c>
      <c r="E32" s="335"/>
      <c r="F32" s="335"/>
      <c r="G32" s="336">
        <f t="shared" si="4"/>
        <v>0</v>
      </c>
    </row>
    <row r="33" spans="1:7">
      <c r="A33" s="231" t="s">
        <v>147</v>
      </c>
      <c r="B33" s="335"/>
      <c r="C33" s="335"/>
      <c r="D33" s="336">
        <f t="shared" si="3"/>
        <v>0</v>
      </c>
      <c r="E33" s="335"/>
      <c r="F33" s="335"/>
      <c r="G33" s="336">
        <f t="shared" si="4"/>
        <v>0</v>
      </c>
    </row>
    <row r="34" spans="1:7">
      <c r="A34" s="231" t="s">
        <v>148</v>
      </c>
      <c r="B34" s="335"/>
      <c r="C34" s="335"/>
      <c r="D34" s="336">
        <f t="shared" si="3"/>
        <v>0</v>
      </c>
      <c r="E34" s="335"/>
      <c r="F34" s="335"/>
      <c r="G34" s="336">
        <f t="shared" si="4"/>
        <v>0</v>
      </c>
    </row>
    <row r="35" spans="1:7">
      <c r="A35" s="231" t="s">
        <v>149</v>
      </c>
      <c r="B35" s="337"/>
      <c r="C35" s="337"/>
      <c r="D35" s="336">
        <f t="shared" si="3"/>
        <v>0</v>
      </c>
      <c r="E35" s="330"/>
      <c r="F35" s="330"/>
      <c r="G35" s="336">
        <f t="shared" si="4"/>
        <v>0</v>
      </c>
    </row>
    <row r="36" spans="1:7" ht="13.5" thickBot="1">
      <c r="A36" s="19" t="s">
        <v>150</v>
      </c>
      <c r="B36" s="338"/>
      <c r="C36" s="338"/>
      <c r="D36" s="336">
        <f t="shared" si="3"/>
        <v>0</v>
      </c>
      <c r="E36" s="340"/>
      <c r="F36" s="340"/>
      <c r="G36" s="336">
        <f t="shared" si="4"/>
        <v>0</v>
      </c>
    </row>
    <row r="37" spans="1:7" ht="13.5" thickBot="1">
      <c r="A37" s="344" t="s">
        <v>9</v>
      </c>
      <c r="B37" s="345">
        <f>SUM(B35:B36)</f>
        <v>0</v>
      </c>
      <c r="C37" s="345">
        <f>SUM(C35:C36)</f>
        <v>0</v>
      </c>
      <c r="D37" s="345">
        <f>SUM(D35:D36)</f>
        <v>0</v>
      </c>
      <c r="E37" s="345">
        <f>SUM(E35:E36)</f>
        <v>0</v>
      </c>
      <c r="F37" s="345">
        <f>SUM(F35:F36)</f>
        <v>0</v>
      </c>
      <c r="G37" s="372">
        <f>SUM(E37:F37)</f>
        <v>0</v>
      </c>
    </row>
    <row r="38" spans="1:7">
      <c r="A38" s="155"/>
      <c r="B38" s="155"/>
      <c r="C38" s="155"/>
      <c r="D38" s="155"/>
      <c r="E38" s="155"/>
      <c r="F38" s="155"/>
      <c r="G38" s="155"/>
    </row>
    <row r="39" spans="1:7" ht="13.5" thickBot="1">
      <c r="A39" s="155"/>
      <c r="B39" s="155"/>
      <c r="C39" s="155"/>
      <c r="D39" s="155"/>
      <c r="E39" s="155"/>
      <c r="F39" s="155"/>
      <c r="G39" s="155"/>
    </row>
    <row r="40" spans="1:7" ht="16.5" thickBot="1">
      <c r="A40" s="905" t="s">
        <v>494</v>
      </c>
      <c r="B40" s="906"/>
      <c r="C40" s="906"/>
      <c r="D40" s="906"/>
      <c r="E40" s="906"/>
      <c r="F40" s="906"/>
      <c r="G40" s="907"/>
    </row>
    <row r="41" spans="1:7" ht="13.5" thickBot="1">
      <c r="A41" s="333"/>
      <c r="B41" s="903"/>
      <c r="C41" s="903"/>
      <c r="D41" s="903"/>
      <c r="E41" s="903" t="s">
        <v>495</v>
      </c>
      <c r="F41" s="903"/>
      <c r="G41" s="904"/>
    </row>
    <row r="42" spans="1:7">
      <c r="A42" s="334" t="s">
        <v>136</v>
      </c>
      <c r="B42" s="566"/>
      <c r="C42" s="566"/>
      <c r="D42" s="566"/>
      <c r="E42" s="566" t="s">
        <v>137</v>
      </c>
      <c r="F42" s="566" t="s">
        <v>138</v>
      </c>
      <c r="G42" s="566" t="s">
        <v>9</v>
      </c>
    </row>
    <row r="43" spans="1:7">
      <c r="A43" s="230" t="s">
        <v>139</v>
      </c>
      <c r="B43" s="335"/>
      <c r="C43" s="335"/>
      <c r="D43" s="336">
        <f>SUM(B43:C43)</f>
        <v>0</v>
      </c>
      <c r="E43" s="335"/>
      <c r="F43" s="335"/>
      <c r="G43" s="336">
        <f>SUM(E43:F43)</f>
        <v>0</v>
      </c>
    </row>
    <row r="44" spans="1:7">
      <c r="A44" s="231" t="s">
        <v>140</v>
      </c>
      <c r="B44" s="335"/>
      <c r="C44" s="335"/>
      <c r="D44" s="336">
        <f t="shared" ref="D44:D54" si="5">SUM(B44:C44)</f>
        <v>0</v>
      </c>
      <c r="E44" s="335"/>
      <c r="F44" s="336"/>
      <c r="G44" s="336">
        <f t="shared" ref="G44:G54" si="6">SUM(E44:F44)</f>
        <v>0</v>
      </c>
    </row>
    <row r="45" spans="1:7">
      <c r="A45" s="231" t="s">
        <v>141</v>
      </c>
      <c r="B45" s="335"/>
      <c r="C45" s="335"/>
      <c r="D45" s="336">
        <f t="shared" si="5"/>
        <v>0</v>
      </c>
      <c r="E45" s="335"/>
      <c r="F45" s="336"/>
      <c r="G45" s="336">
        <f t="shared" si="6"/>
        <v>0</v>
      </c>
    </row>
    <row r="46" spans="1:7">
      <c r="A46" s="231" t="s">
        <v>142</v>
      </c>
      <c r="B46" s="335"/>
      <c r="C46" s="335"/>
      <c r="D46" s="336">
        <f t="shared" si="5"/>
        <v>0</v>
      </c>
      <c r="E46" s="335"/>
      <c r="F46" s="336"/>
      <c r="G46" s="336">
        <f t="shared" si="6"/>
        <v>0</v>
      </c>
    </row>
    <row r="47" spans="1:7">
      <c r="A47" s="231" t="s">
        <v>143</v>
      </c>
      <c r="B47" s="335"/>
      <c r="C47" s="335"/>
      <c r="D47" s="336">
        <f t="shared" si="5"/>
        <v>0</v>
      </c>
      <c r="E47" s="335"/>
      <c r="F47" s="336">
        <v>1</v>
      </c>
      <c r="G47" s="336">
        <f t="shared" si="6"/>
        <v>1</v>
      </c>
    </row>
    <row r="48" spans="1:7">
      <c r="A48" s="231" t="s">
        <v>144</v>
      </c>
      <c r="B48" s="335"/>
      <c r="C48" s="335"/>
      <c r="D48" s="336">
        <f t="shared" si="5"/>
        <v>0</v>
      </c>
      <c r="E48" s="335"/>
      <c r="F48" s="336"/>
      <c r="G48" s="336">
        <f t="shared" si="6"/>
        <v>0</v>
      </c>
    </row>
    <row r="49" spans="1:7">
      <c r="A49" s="231" t="s">
        <v>145</v>
      </c>
      <c r="B49" s="335"/>
      <c r="C49" s="335"/>
      <c r="D49" s="336">
        <f t="shared" si="5"/>
        <v>0</v>
      </c>
      <c r="E49" s="335"/>
      <c r="F49" s="336">
        <v>1</v>
      </c>
      <c r="G49" s="336">
        <f t="shared" si="6"/>
        <v>1</v>
      </c>
    </row>
    <row r="50" spans="1:7">
      <c r="A50" s="231" t="s">
        <v>146</v>
      </c>
      <c r="B50" s="335"/>
      <c r="C50" s="335"/>
      <c r="D50" s="336">
        <f t="shared" si="5"/>
        <v>0</v>
      </c>
      <c r="E50" s="335"/>
      <c r="F50" s="336">
        <v>1</v>
      </c>
      <c r="G50" s="336">
        <f t="shared" si="6"/>
        <v>1</v>
      </c>
    </row>
    <row r="51" spans="1:7">
      <c r="A51" s="231" t="s">
        <v>147</v>
      </c>
      <c r="B51" s="335"/>
      <c r="C51" s="335"/>
      <c r="D51" s="336">
        <f t="shared" si="5"/>
        <v>0</v>
      </c>
      <c r="E51" s="335"/>
      <c r="F51" s="336"/>
      <c r="G51" s="336">
        <f t="shared" si="6"/>
        <v>0</v>
      </c>
    </row>
    <row r="52" spans="1:7">
      <c r="A52" s="231" t="s">
        <v>148</v>
      </c>
      <c r="B52" s="335"/>
      <c r="C52" s="335"/>
      <c r="D52" s="336">
        <f t="shared" si="5"/>
        <v>0</v>
      </c>
      <c r="E52" s="335"/>
      <c r="F52" s="336"/>
      <c r="G52" s="336">
        <f t="shared" si="6"/>
        <v>0</v>
      </c>
    </row>
    <row r="53" spans="1:7">
      <c r="A53" s="231" t="s">
        <v>149</v>
      </c>
      <c r="B53" s="337"/>
      <c r="C53" s="337"/>
      <c r="D53" s="336">
        <f t="shared" si="5"/>
        <v>0</v>
      </c>
      <c r="E53" s="330"/>
      <c r="F53" s="829"/>
      <c r="G53" s="336">
        <f t="shared" si="6"/>
        <v>0</v>
      </c>
    </row>
    <row r="54" spans="1:7" ht="13.5" thickBot="1">
      <c r="A54" s="19" t="s">
        <v>150</v>
      </c>
      <c r="B54" s="338"/>
      <c r="C54" s="338"/>
      <c r="D54" s="336">
        <f t="shared" si="5"/>
        <v>0</v>
      </c>
      <c r="E54" s="340"/>
      <c r="F54" s="830"/>
      <c r="G54" s="336">
        <f t="shared" si="6"/>
        <v>0</v>
      </c>
    </row>
    <row r="55" spans="1:7" ht="13.5" thickBot="1">
      <c r="A55" s="344" t="s">
        <v>9</v>
      </c>
      <c r="B55" s="345">
        <f>SUM(B53:B54)</f>
        <v>0</v>
      </c>
      <c r="C55" s="345">
        <f>SUM(C53:C54)</f>
        <v>0</v>
      </c>
      <c r="D55" s="345">
        <f>SUM(D53:D54)</f>
        <v>0</v>
      </c>
      <c r="E55" s="345">
        <f>SUM(E53:E54)</f>
        <v>0</v>
      </c>
      <c r="F55" s="345">
        <f>SUM(F43:F54)</f>
        <v>3</v>
      </c>
      <c r="G55" s="372">
        <f>SUM(E55:F55)</f>
        <v>3</v>
      </c>
    </row>
    <row r="56" spans="1:7">
      <c r="A56" s="341"/>
      <c r="B56" s="341"/>
      <c r="C56" s="341"/>
      <c r="D56" s="341"/>
      <c r="E56" s="341"/>
      <c r="F56" s="341"/>
      <c r="G56" s="341"/>
    </row>
    <row r="57" spans="1:7">
      <c r="A57" s="908" t="s">
        <v>466</v>
      </c>
      <c r="B57" s="908"/>
      <c r="C57" s="908"/>
      <c r="D57" s="908"/>
      <c r="E57" s="908"/>
      <c r="F57" s="908"/>
      <c r="G57" s="908"/>
    </row>
    <row r="58" spans="1:7" ht="30" customHeight="1">
      <c r="A58" s="908" t="s">
        <v>151</v>
      </c>
      <c r="B58" s="908"/>
      <c r="C58" s="908"/>
      <c r="D58" s="908"/>
      <c r="E58" s="908"/>
      <c r="F58" s="908"/>
      <c r="G58" s="908"/>
    </row>
  </sheetData>
  <mergeCells count="15">
    <mergeCell ref="A22:G22"/>
    <mergeCell ref="A40:G40"/>
    <mergeCell ref="A57:G57"/>
    <mergeCell ref="A58:G58"/>
    <mergeCell ref="B23:D23"/>
    <mergeCell ref="E23:G23"/>
    <mergeCell ref="B41:D41"/>
    <mergeCell ref="E41:G41"/>
    <mergeCell ref="A21:G21"/>
    <mergeCell ref="A1:G1"/>
    <mergeCell ref="A2:G2"/>
    <mergeCell ref="A3:G3"/>
    <mergeCell ref="B5:D5"/>
    <mergeCell ref="E5:G5"/>
    <mergeCell ref="A4:G4"/>
  </mergeCells>
  <printOptions headings="1"/>
  <pageMargins left="0.25" right="0.25" top="0.5" bottom="0.5" header="0.5" footer="0.5"/>
  <pageSetup scale="9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1"/>
  <sheetViews>
    <sheetView zoomScaleNormal="100" workbookViewId="0">
      <selection activeCell="K19" sqref="K19"/>
    </sheetView>
  </sheetViews>
  <sheetFormatPr defaultColWidth="9.28515625" defaultRowHeight="12.75"/>
  <cols>
    <col min="1" max="1" width="15.42578125" style="329" customWidth="1"/>
    <col min="2" max="2" width="18.7109375" style="329" customWidth="1"/>
    <col min="3" max="3" width="13.5703125" style="329" customWidth="1"/>
    <col min="4" max="4" width="18.28515625" style="329" customWidth="1"/>
    <col min="5" max="5" width="15.7109375" style="329" customWidth="1"/>
    <col min="6" max="6" width="13.5703125" style="329" customWidth="1"/>
    <col min="7" max="7" width="14.7109375" style="329" bestFit="1" customWidth="1"/>
    <col min="8" max="8" width="12" style="329" customWidth="1"/>
    <col min="9" max="9" width="0.42578125" style="329" hidden="1" customWidth="1"/>
    <col min="10" max="16384" width="9.28515625" style="329"/>
  </cols>
  <sheetData>
    <row r="1" spans="1:9" ht="15.75">
      <c r="A1" s="909" t="s">
        <v>496</v>
      </c>
      <c r="B1" s="910"/>
      <c r="C1" s="910"/>
      <c r="D1" s="910"/>
      <c r="E1" s="910"/>
      <c r="F1" s="910"/>
      <c r="G1" s="910"/>
      <c r="H1" s="910"/>
      <c r="I1" s="911"/>
    </row>
    <row r="2" spans="1:9" ht="15.75">
      <c r="A2" s="898" t="s">
        <v>1</v>
      </c>
      <c r="B2" s="912"/>
      <c r="C2" s="912"/>
      <c r="D2" s="912"/>
      <c r="E2" s="912"/>
      <c r="F2" s="912"/>
      <c r="G2" s="912"/>
      <c r="H2" s="912"/>
      <c r="I2" s="764"/>
    </row>
    <row r="3" spans="1:9" ht="15.75">
      <c r="A3" s="913" t="s">
        <v>571</v>
      </c>
      <c r="B3" s="914"/>
      <c r="C3" s="914"/>
      <c r="D3" s="914"/>
      <c r="E3" s="914"/>
      <c r="F3" s="914"/>
      <c r="G3" s="914"/>
      <c r="H3" s="914"/>
      <c r="I3" s="342"/>
    </row>
    <row r="4" spans="1:9" ht="15.75">
      <c r="A4" s="915" t="s">
        <v>123</v>
      </c>
      <c r="B4" s="916"/>
      <c r="C4" s="765"/>
      <c r="D4" s="765"/>
      <c r="E4" s="765"/>
      <c r="F4" s="765"/>
      <c r="G4" s="765"/>
      <c r="H4" s="765"/>
      <c r="I4" s="343"/>
    </row>
    <row r="5" spans="1:9" ht="15.75">
      <c r="A5" s="375"/>
      <c r="B5" s="917" t="s">
        <v>152</v>
      </c>
      <c r="C5" s="918"/>
      <c r="D5" s="918"/>
      <c r="E5" s="918"/>
      <c r="F5" s="918"/>
      <c r="G5" s="918"/>
      <c r="H5" s="919"/>
    </row>
    <row r="6" spans="1:9" ht="63.75">
      <c r="A6" s="373" t="s">
        <v>136</v>
      </c>
      <c r="B6" s="831" t="s">
        <v>153</v>
      </c>
      <c r="C6" s="831" t="s">
        <v>154</v>
      </c>
      <c r="D6" s="831" t="s">
        <v>155</v>
      </c>
      <c r="E6" s="832" t="s">
        <v>156</v>
      </c>
      <c r="F6" s="831" t="s">
        <v>157</v>
      </c>
      <c r="G6" s="831" t="s">
        <v>158</v>
      </c>
      <c r="H6" s="831" t="s">
        <v>159</v>
      </c>
      <c r="I6" s="332"/>
    </row>
    <row r="7" spans="1:9">
      <c r="A7" s="231" t="s">
        <v>139</v>
      </c>
      <c r="B7" s="804">
        <v>81</v>
      </c>
      <c r="C7" s="804">
        <v>194</v>
      </c>
      <c r="D7" s="804">
        <v>0</v>
      </c>
      <c r="E7" s="804">
        <v>0</v>
      </c>
      <c r="F7" s="804">
        <v>1</v>
      </c>
      <c r="G7" s="804">
        <v>0</v>
      </c>
      <c r="H7" s="804">
        <v>1</v>
      </c>
      <c r="I7" s="410">
        <v>223</v>
      </c>
    </row>
    <row r="8" spans="1:9">
      <c r="A8" s="231" t="s">
        <v>140</v>
      </c>
      <c r="B8" s="804">
        <v>31</v>
      </c>
      <c r="C8" s="804">
        <v>41</v>
      </c>
      <c r="D8" s="804">
        <v>1</v>
      </c>
      <c r="E8" s="804">
        <v>12</v>
      </c>
      <c r="F8" s="804">
        <v>4</v>
      </c>
      <c r="G8" s="804">
        <v>0</v>
      </c>
      <c r="H8" s="804">
        <v>12</v>
      </c>
      <c r="I8" s="410">
        <v>76</v>
      </c>
    </row>
    <row r="9" spans="1:9">
      <c r="A9" s="231" t="s">
        <v>141</v>
      </c>
      <c r="B9" s="804">
        <v>159</v>
      </c>
      <c r="C9" s="804">
        <v>289</v>
      </c>
      <c r="D9" s="804">
        <v>33</v>
      </c>
      <c r="E9" s="804">
        <v>9</v>
      </c>
      <c r="F9" s="804">
        <v>29</v>
      </c>
      <c r="G9" s="804">
        <v>4</v>
      </c>
      <c r="H9" s="804">
        <v>4</v>
      </c>
      <c r="I9" s="410">
        <v>241</v>
      </c>
    </row>
    <row r="10" spans="1:9">
      <c r="A10" s="231" t="s">
        <v>142</v>
      </c>
      <c r="B10" s="804">
        <v>217</v>
      </c>
      <c r="C10" s="804">
        <v>175</v>
      </c>
      <c r="D10" s="804">
        <v>1</v>
      </c>
      <c r="E10" s="804">
        <v>6</v>
      </c>
      <c r="F10" s="804">
        <v>11</v>
      </c>
      <c r="G10" s="804">
        <v>2</v>
      </c>
      <c r="H10" s="804">
        <v>1</v>
      </c>
      <c r="I10" s="410">
        <v>294</v>
      </c>
    </row>
    <row r="11" spans="1:9">
      <c r="A11" s="231" t="s">
        <v>143</v>
      </c>
      <c r="B11" s="804">
        <v>10277</v>
      </c>
      <c r="C11" s="804">
        <v>2946</v>
      </c>
      <c r="D11" s="804">
        <v>10</v>
      </c>
      <c r="E11" s="804">
        <v>280</v>
      </c>
      <c r="F11" s="804">
        <v>800</v>
      </c>
      <c r="G11" s="804">
        <v>178</v>
      </c>
      <c r="H11" s="804">
        <v>118</v>
      </c>
      <c r="I11" s="410">
        <v>11002</v>
      </c>
    </row>
    <row r="12" spans="1:9">
      <c r="A12" s="231" t="s">
        <v>144</v>
      </c>
      <c r="B12" s="804">
        <v>6606</v>
      </c>
      <c r="C12" s="804">
        <v>811</v>
      </c>
      <c r="D12" s="804">
        <v>2</v>
      </c>
      <c r="E12" s="804">
        <v>855</v>
      </c>
      <c r="F12" s="804">
        <v>349</v>
      </c>
      <c r="G12" s="804">
        <v>35</v>
      </c>
      <c r="H12" s="804">
        <v>115</v>
      </c>
      <c r="I12" s="410">
        <v>1745</v>
      </c>
    </row>
    <row r="13" spans="1:9">
      <c r="A13" s="231" t="s">
        <v>145</v>
      </c>
      <c r="B13" s="804">
        <v>9319</v>
      </c>
      <c r="C13" s="804">
        <v>1206</v>
      </c>
      <c r="D13" s="804">
        <v>7</v>
      </c>
      <c r="E13" s="804">
        <v>50</v>
      </c>
      <c r="F13" s="804">
        <v>271</v>
      </c>
      <c r="G13" s="804">
        <v>89</v>
      </c>
      <c r="H13" s="804">
        <v>107</v>
      </c>
      <c r="I13" s="410">
        <v>3029</v>
      </c>
    </row>
    <row r="14" spans="1:9">
      <c r="A14" s="231" t="s">
        <v>146</v>
      </c>
      <c r="B14" s="804">
        <v>11459</v>
      </c>
      <c r="C14" s="804">
        <v>1280</v>
      </c>
      <c r="D14" s="804">
        <v>4</v>
      </c>
      <c r="E14" s="804">
        <v>27</v>
      </c>
      <c r="F14" s="804">
        <v>355</v>
      </c>
      <c r="G14" s="804">
        <v>101</v>
      </c>
      <c r="H14" s="804">
        <v>77</v>
      </c>
      <c r="I14" s="410">
        <v>8542</v>
      </c>
    </row>
    <row r="15" spans="1:9">
      <c r="A15" s="231" t="s">
        <v>147</v>
      </c>
      <c r="B15" s="804">
        <v>18</v>
      </c>
      <c r="C15" s="804">
        <v>8</v>
      </c>
      <c r="D15" s="804">
        <v>0</v>
      </c>
      <c r="E15" s="804">
        <v>0</v>
      </c>
      <c r="F15" s="804">
        <v>14</v>
      </c>
      <c r="G15" s="804">
        <v>0</v>
      </c>
      <c r="H15" s="804">
        <v>1</v>
      </c>
      <c r="I15" s="410">
        <v>23</v>
      </c>
    </row>
    <row r="16" spans="1:9">
      <c r="A16" s="231" t="s">
        <v>148</v>
      </c>
      <c r="B16" s="804">
        <v>29</v>
      </c>
      <c r="C16" s="804">
        <v>50</v>
      </c>
      <c r="D16" s="804">
        <v>0</v>
      </c>
      <c r="E16" s="804">
        <v>0</v>
      </c>
      <c r="F16" s="804">
        <v>16</v>
      </c>
      <c r="G16" s="804">
        <v>0</v>
      </c>
      <c r="H16" s="804">
        <v>2</v>
      </c>
      <c r="I16" s="410">
        <v>43</v>
      </c>
    </row>
    <row r="17" spans="1:9">
      <c r="A17" s="231" t="s">
        <v>149</v>
      </c>
      <c r="B17" s="804">
        <v>585</v>
      </c>
      <c r="C17" s="804">
        <v>481</v>
      </c>
      <c r="D17" s="804">
        <v>2</v>
      </c>
      <c r="E17" s="804">
        <v>187</v>
      </c>
      <c r="F17" s="804">
        <v>27</v>
      </c>
      <c r="G17" s="804">
        <v>7</v>
      </c>
      <c r="H17" s="804">
        <v>42</v>
      </c>
      <c r="I17" s="410">
        <v>796</v>
      </c>
    </row>
    <row r="18" spans="1:9" ht="13.5" thickBot="1">
      <c r="A18" s="374" t="s">
        <v>150</v>
      </c>
      <c r="B18" s="805">
        <v>7648</v>
      </c>
      <c r="C18" s="805">
        <v>206</v>
      </c>
      <c r="D18" s="805">
        <v>0</v>
      </c>
      <c r="E18" s="805">
        <v>7</v>
      </c>
      <c r="F18" s="805">
        <v>85</v>
      </c>
      <c r="G18" s="805">
        <v>2</v>
      </c>
      <c r="H18" s="805">
        <v>7</v>
      </c>
      <c r="I18" s="411">
        <v>440</v>
      </c>
    </row>
    <row r="19" spans="1:9" ht="15" thickBot="1">
      <c r="A19" s="344" t="s">
        <v>429</v>
      </c>
      <c r="B19" s="604">
        <f>SUM(B7:B18)</f>
        <v>46429</v>
      </c>
      <c r="C19" s="604">
        <f t="shared" ref="C19:H19" si="0">SUM(C7:C18)</f>
        <v>7687</v>
      </c>
      <c r="D19" s="604">
        <f t="shared" si="0"/>
        <v>60</v>
      </c>
      <c r="E19" s="604">
        <f t="shared" si="0"/>
        <v>1433</v>
      </c>
      <c r="F19" s="604">
        <f t="shared" si="0"/>
        <v>1962</v>
      </c>
      <c r="G19" s="604">
        <f t="shared" si="0"/>
        <v>418</v>
      </c>
      <c r="H19" s="604">
        <f t="shared" si="0"/>
        <v>487</v>
      </c>
      <c r="I19" s="329">
        <v>26454</v>
      </c>
    </row>
    <row r="21" spans="1:9">
      <c r="A21" s="329" t="s">
        <v>40</v>
      </c>
    </row>
  </sheetData>
  <mergeCells count="5">
    <mergeCell ref="A1:I1"/>
    <mergeCell ref="A2:H2"/>
    <mergeCell ref="A3:H3"/>
    <mergeCell ref="A4:B4"/>
    <mergeCell ref="B5:H5"/>
  </mergeCells>
  <printOptions horizontalCentered="1" verticalCentered="1"/>
  <pageMargins left="0.25" right="0.25" top="0.5" bottom="0.5" header="0.5" footer="0.5"/>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ad7b792d-0ae0-4097-9167-083a2dcab5a5">2020-01-06T08:00:00+00:00</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40C34-B68F-4BD1-AD6F-E521573F6D81}">
  <ds:schemaRef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purl.org/dc/dcmitype/"/>
    <ds:schemaRef ds:uri="http://www.w3.org/XML/1998/namespac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3.xml><?xml version="1.0" encoding="utf-8"?>
<ds:datastoreItem xmlns:ds="http://schemas.openxmlformats.org/officeDocument/2006/customXml" ds:itemID="{8F495910-3302-482A-9577-76E46AF0D4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21</vt:i4>
      </vt:variant>
    </vt:vector>
  </HeadingPairs>
  <TitlesOfParts>
    <vt:vector size="44"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SoCalGas NOVEMBER2019 Low Income Monthly Report Tables</dc:title>
  <dc:subject/>
  <dc:creator>O Drain, Mary</dc:creator>
  <cp:keywords/>
  <dc:description/>
  <cp:lastModifiedBy>Weaver, Gillian</cp:lastModifiedBy>
  <cp:revision/>
  <cp:lastPrinted>2019-12-20T19:25:46Z</cp:lastPrinted>
  <dcterms:created xsi:type="dcterms:W3CDTF">1996-10-14T23:33:28Z</dcterms:created>
  <dcterms:modified xsi:type="dcterms:W3CDTF">2019-12-30T18:28:24Z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SCG November 2019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