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ustomProperty1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defaultThemeVersion="124226"/>
  <mc:AlternateContent xmlns:mc="http://schemas.openxmlformats.org/markup-compatibility/2006">
    <mc:Choice Requires="x15">
      <x15ac:absPath xmlns:x15ac="http://schemas.microsoft.com/office/spreadsheetml/2010/11/ac" url="S:\LAW\Data\SLee\Low Income 2014-2017 (A.14-11-011)\21st of the Month Reports\March 2020\"/>
    </mc:Choice>
  </mc:AlternateContent>
  <xr:revisionPtr revIDLastSave="0" documentId="13_ncr:1_{51E4DEBD-99FF-4DF5-B50E-357249384FE0}" xr6:coauthVersionLast="41" xr6:coauthVersionMax="41" xr10:uidLastSave="{00000000-0000-0000-0000-000000000000}"/>
  <bookViews>
    <workbookView xWindow="38280" yWindow="-120" windowWidth="29040" windowHeight="15840" tabRatio="761" firstSheet="1" activeTab="7" xr2:uid="{00000000-000D-0000-FFFF-FFFF00000000}"/>
  </bookViews>
  <sheets>
    <sheet name="ESA Table 1" sheetId="2" r:id="rId1"/>
    <sheet name="ESA Table 1A" sheetId="37" r:id="rId2"/>
    <sheet name="ESA Table 2" sheetId="69"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68" r:id="rId12"/>
    <sheet name="CARE Table 1" sheetId="14" r:id="rId13"/>
    <sheet name="CARE Table 2" sheetId="13" r:id="rId14"/>
    <sheet name="CARE Table 3A _3B" sheetId="12" r:id="rId15"/>
    <sheet name="CARE Table 4" sheetId="15" r:id="rId16"/>
    <sheet name="CARE Table 5" sheetId="16" r:id="rId17"/>
    <sheet name="CARE Table 6" sheetId="17" r:id="rId18"/>
    <sheet name="CARE Table 7" sheetId="18" r:id="rId19"/>
    <sheet name="CARE Table 8" sheetId="19" r:id="rId20"/>
    <sheet name="CARE Table 9" sheetId="20" r:id="rId21"/>
    <sheet name="CARE Table 10" sheetId="28" r:id="rId22"/>
    <sheet name="CARE Table 11" sheetId="23" r:id="rId23"/>
  </sheets>
  <externalReferences>
    <externalReference r:id="rId24"/>
    <externalReference r:id="rId25"/>
    <externalReference r:id="rId26"/>
    <externalReference r:id="rId27"/>
    <externalReference r:id="rId28"/>
    <externalReference r:id="rId29"/>
  </externalReferences>
  <definedNames>
    <definedName name="__123Graph_A" localSheetId="2" hidden="1">[1]reports!#REF!</definedName>
    <definedName name="__123Graph_A" localSheetId="6" hidden="1">[1]reports!#REF!</definedName>
    <definedName name="__123Graph_A" localSheetId="11" hidden="1">[1]reports!#REF!</definedName>
    <definedName name="__123Graph_A" hidden="1">[1]reports!#REF!</definedName>
    <definedName name="__123Graph_AGraph2" localSheetId="2" hidden="1">'[2]Annuity Plan'!#REF!</definedName>
    <definedName name="__123Graph_AGraph2" localSheetId="6" hidden="1">'[2]Annuity Plan'!#REF!</definedName>
    <definedName name="__123Graph_AGraph2" hidden="1">'[2]Annuity Plan'!#REF!</definedName>
    <definedName name="__123Graph_AGraph4" localSheetId="2" hidden="1">'[2]Annuity Plan'!#REF!</definedName>
    <definedName name="__123Graph_AGraph4" localSheetId="6" hidden="1">'[2]Annuity Plan'!#REF!</definedName>
    <definedName name="__123Graph_AGraph4" hidden="1">'[2]Annuity Plan'!#REF!</definedName>
    <definedName name="__123Graph_B" localSheetId="2" hidden="1">[1]reports!#REF!</definedName>
    <definedName name="__123Graph_B" hidden="1">[1]reports!#REF!</definedName>
    <definedName name="__123Graph_C" localSheetId="2" hidden="1">[1]reports!#REF!</definedName>
    <definedName name="__123Graph_C" hidden="1">[1]reports!#REF!</definedName>
    <definedName name="__123Graph_CCHART1" localSheetId="2" hidden="1">[3]A!#REF!</definedName>
    <definedName name="__123Graph_CCHART1" hidden="1">[3]A!#REF!</definedName>
    <definedName name="__123Graph_CCHART2" localSheetId="2" hidden="1">[3]A!#REF!</definedName>
    <definedName name="__123Graph_CCHART2" hidden="1">[3]A!#REF!</definedName>
    <definedName name="__123Graph_CCHART3" localSheetId="2" hidden="1">[3]A!#REF!</definedName>
    <definedName name="__123Graph_CCHART3" hidden="1">[3]A!#REF!</definedName>
    <definedName name="__123Graph_CCHART4" localSheetId="2" hidden="1">[3]A!#REF!</definedName>
    <definedName name="__123Graph_CCHART4" hidden="1">[3]A!#REF!</definedName>
    <definedName name="__123Graph_CCHART5" localSheetId="2" hidden="1">[3]A!#REF!</definedName>
    <definedName name="__123Graph_CCHART5" hidden="1">[3]A!#REF!</definedName>
    <definedName name="__123Graph_D" localSheetId="2" hidden="1">[1]reports!#REF!</definedName>
    <definedName name="__123Graph_D" hidden="1">[1]reports!#REF!</definedName>
    <definedName name="__123Graph_DCHART1" localSheetId="2" hidden="1">[3]A!#REF!</definedName>
    <definedName name="__123Graph_DCHART1" hidden="1">[3]A!#REF!</definedName>
    <definedName name="__123Graph_DCHART2" localSheetId="2" hidden="1">[3]A!#REF!</definedName>
    <definedName name="__123Graph_DCHART2" hidden="1">[3]A!#REF!</definedName>
    <definedName name="__123Graph_DCHART3" localSheetId="2" hidden="1">[3]A!#REF!</definedName>
    <definedName name="__123Graph_DCHART3" hidden="1">[3]A!#REF!</definedName>
    <definedName name="__123Graph_DCHART4" localSheetId="2" hidden="1">[3]A!#REF!</definedName>
    <definedName name="__123Graph_DCHART4" hidden="1">[3]A!#REF!</definedName>
    <definedName name="__123Graph_DCHART5" localSheetId="2" hidden="1">[3]A!#REF!</definedName>
    <definedName name="__123Graph_DCHART5" hidden="1">[3]A!#REF!</definedName>
    <definedName name="__123Graph_E" localSheetId="2" hidden="1">[1]reports!#REF!</definedName>
    <definedName name="__123Graph_E" hidden="1">[1]reports!#REF!</definedName>
    <definedName name="__123Graph_FCHART4" localSheetId="2" hidden="1">[3]A!#REF!</definedName>
    <definedName name="__123Graph_FCHART4" hidden="1">[3]A!#REF!</definedName>
    <definedName name="__123Graph_FCHART5" localSheetId="2" hidden="1">[3]A!#REF!</definedName>
    <definedName name="__123Graph_FCHART5" hidden="1">[3]A!#REF!</definedName>
    <definedName name="__123Graph_X" localSheetId="2" hidden="1">[4]reports!#REF!</definedName>
    <definedName name="__123Graph_X" hidden="1">[4]reports!#REF!</definedName>
    <definedName name="_123Graph_CHART3" localSheetId="2" hidden="1">[3]A!#REF!</definedName>
    <definedName name="_123Graph_CHART3" hidden="1">[3]A!#REF!</definedName>
    <definedName name="_Fill" localSheetId="2" hidden="1">[4]reports!#REF!</definedName>
    <definedName name="_Fill" hidden="1">[4]reports!#REF!</definedName>
    <definedName name="_Key1" localSheetId="2" hidden="1">'[5]A-2'!#REF!</definedName>
    <definedName name="_Key1" hidden="1">'[5]A-2'!#REF!</definedName>
    <definedName name="_Order1" hidden="1">255</definedName>
    <definedName name="_Order2" hidden="1">255</definedName>
    <definedName name="_Sort" localSheetId="2" hidden="1">'[5]A-2'!#REF!</definedName>
    <definedName name="_Sort" hidden="1">'[5]A-2'!#REF!</definedName>
    <definedName name="_w2" localSheetId="2" hidden="1">{"SourcesUses",#N/A,TRUE,"CFMODEL";"TransOverview",#N/A,TRUE,"CFMODEL"}</definedName>
    <definedName name="_w2" localSheetId="6" hidden="1">{"SourcesUses",#N/A,TRUE,"CFMODEL";"TransOverview",#N/A,TRUE,"CFMODEL"}</definedName>
    <definedName name="_w2" localSheetId="11"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localSheetId="11"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localSheetId="11"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localSheetId="11" hidden="1">{"SourcesUses",#N/A,TRUE,"CFMODEL";"TransOverview",#N/A,TRUE,"CFMODEL"}</definedName>
    <definedName name="aaaaaaaaaaaaa" hidden="1">{"SourcesUses",#N/A,TRUE,"CFMODEL";"TransOverview",#N/A,TRUE,"CFMODEL"}</definedName>
    <definedName name="abc" hidden="1">"3Q12KMQDU0T4XKGIPPUR4OEMV"</definedName>
    <definedName name="ccccccc" localSheetId="2" hidden="1">{"SourcesUses",#N/A,TRUE,#N/A;"TransOverview",#N/A,TRUE,"CFMODEL"}</definedName>
    <definedName name="ccccccc" localSheetId="6" hidden="1">{"SourcesUses",#N/A,TRUE,#N/A;"TransOverview",#N/A,TRUE,"CFMODEL"}</definedName>
    <definedName name="ccccccc" localSheetId="11"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localSheetId="11" hidden="1">{"SourcesUses",#N/A,TRUE,"FundsFlow";"TransOverview",#N/A,TRUE,"FundsFlow"}</definedName>
    <definedName name="ccccccccccccccc" hidden="1">{"SourcesUses",#N/A,TRUE,"FundsFlow";"TransOverview",#N/A,TRUE,"FundsFlow"}</definedName>
    <definedName name="d" localSheetId="2" hidden="1">{"SourcesUses",#N/A,TRUE,#N/A;"TransOverview",#N/A,TRUE,"CFMODEL"}</definedName>
    <definedName name="d" localSheetId="6" hidden="1">{"SourcesUses",#N/A,TRUE,#N/A;"TransOverview",#N/A,TRUE,"CFMODEL"}</definedName>
    <definedName name="d" localSheetId="11"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localSheetId="11"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localSheetId="11"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localSheetId="11"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localSheetId="11"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localSheetId="11"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localSheetId="11"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localSheetId="11" hidden="1">{"SourcesUses",#N/A,TRUE,#N/A;"TransOverview",#N/A,TRUE,"CFMODEL"}</definedName>
    <definedName name="ddddddddddddddddddddddd" hidden="1">{"SourcesUses",#N/A,TRUE,#N/A;"TransOverview",#N/A,TRUE,"CFMODEL"}</definedName>
    <definedName name="eeeeeeeeeee" localSheetId="2" hidden="1">{"SourcesUses",#N/A,TRUE,#N/A;"TransOverview",#N/A,TRUE,"CFMODEL"}</definedName>
    <definedName name="eeeeeeeeeee" localSheetId="6" hidden="1">{"SourcesUses",#N/A,TRUE,#N/A;"TransOverview",#N/A,TRUE,"CFMODEL"}</definedName>
    <definedName name="eeeeeeeeeee" localSheetId="11"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localSheetId="11" hidden="1">{"SourcesUses",#N/A,TRUE,"FundsFlow";"TransOverview",#N/A,TRUE,"FundsFlow"}</definedName>
    <definedName name="eeeeeeeeeeeeeeeeee" hidden="1">{"SourcesUses",#N/A,TRUE,"FundsFlow";"TransOverview",#N/A,TRUE,"FundsFlow"}</definedName>
    <definedName name="g" localSheetId="2" hidden="1">{"SourcesUses",#N/A,TRUE,#N/A;"TransOverview",#N/A,TRUE,"CFMODEL"}</definedName>
    <definedName name="g" localSheetId="6" hidden="1">{"SourcesUses",#N/A,TRUE,#N/A;"TransOverview",#N/A,TRUE,"CFMODEL"}</definedName>
    <definedName name="g" localSheetId="11" hidden="1">{"SourcesUses",#N/A,TRUE,#N/A;"TransOverview",#N/A,TRUE,"CFMODEL"}</definedName>
    <definedName name="g" hidden="1">{"SourcesUses",#N/A,TRUE,#N/A;"TransOverview",#N/A,TRUE,"CFMODEL"}</definedName>
    <definedName name="gggg" localSheetId="2" hidden="1">{"SourcesUses",#N/A,TRUE,#N/A;"TransOverview",#N/A,TRUE,"CFMODEL"}</definedName>
    <definedName name="gggg" localSheetId="6" hidden="1">{"SourcesUses",#N/A,TRUE,#N/A;"TransOverview",#N/A,TRUE,"CFMODEL"}</definedName>
    <definedName name="gggg" localSheetId="11"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localSheetId="11" hidden="1">{"SourcesUses",#N/A,TRUE,#N/A;"TransOverview",#N/A,TRUE,"CFMODEL"}</definedName>
    <definedName name="hhhh" hidden="1">{"SourcesUses",#N/A,TRUE,#N/A;"TransOverview",#N/A,TRUE,"CFMODEL"}</definedName>
    <definedName name="limcount" hidden="1">1</definedName>
    <definedName name="otherrev" localSheetId="2" hidden="1">{#N/A,#N/A,TRUE,"SDGE";#N/A,#N/A,TRUE,"GBU";#N/A,#N/A,TRUE,"TBU";#N/A,#N/A,TRUE,"EDBU";#N/A,#N/A,TRUE,"ExclCC"}</definedName>
    <definedName name="otherrev" localSheetId="6" hidden="1">{#N/A,#N/A,TRUE,"SDGE";#N/A,#N/A,TRUE,"GBU";#N/A,#N/A,TRUE,"TBU";#N/A,#N/A,TRUE,"EDBU";#N/A,#N/A,TRUE,"ExclCC"}</definedName>
    <definedName name="otherrev" localSheetId="11" hidden="1">{#N/A,#N/A,TRUE,"SDGE";#N/A,#N/A,TRUE,"GBU";#N/A,#N/A,TRUE,"TBU";#N/A,#N/A,TRUE,"EDBU";#N/A,#N/A,TRUE,"ExclCC"}</definedName>
    <definedName name="otherrev" hidden="1">{#N/A,#N/A,TRUE,"SDGE";#N/A,#N/A,TRUE,"GBU";#N/A,#N/A,TRUE,"TBU";#N/A,#N/A,TRUE,"EDBU";#N/A,#N/A,TRUE,"ExclCC"}</definedName>
    <definedName name="_xlnm.Print_Area" localSheetId="12">'CARE Table 1'!$A$1:$M$35</definedName>
    <definedName name="_xlnm.Print_Area" localSheetId="21">'CARE Table 10'!$A$1:$B$47</definedName>
    <definedName name="_xlnm.Print_Area" localSheetId="22">'CARE Table 11'!$A$1:$G$57</definedName>
    <definedName name="_xlnm.Print_Area" localSheetId="13">'CARE Table 2'!$A$1:$Y$25</definedName>
    <definedName name="_xlnm.Print_Area" localSheetId="14">'CARE Table 3A _3B'!$A$1:$I$46</definedName>
    <definedName name="_xlnm.Print_Area" localSheetId="15">'CARE Table 4'!$A$1:$G$15</definedName>
    <definedName name="_xlnm.Print_Area" localSheetId="16">'CARE Table 5'!$A$1:$J$21</definedName>
    <definedName name="_xlnm.Print_Area" localSheetId="18">'CARE Table 7'!$A$1:$G$38</definedName>
    <definedName name="_xlnm.Print_Area" localSheetId="20">'CARE Table 9'!$A$1:$E$13</definedName>
    <definedName name="_xlnm.Print_Area" localSheetId="0">'ESA Table 1'!$A$1:$M$43</definedName>
    <definedName name="_xlnm.Print_Area" localSheetId="1">'ESA Table 1A'!$A$1:$M$29</definedName>
    <definedName name="_xlnm.Print_Area" localSheetId="2">'ESA Table 2'!$A$1:$AF$80</definedName>
    <definedName name="_xlnm.Print_Area" localSheetId="3">'ESA Table 2A'!$A$1:$H$83</definedName>
    <definedName name="_xlnm.Print_Area" localSheetId="4">'ESA Table 2B'!$A$1:$H$84</definedName>
    <definedName name="_xlnm.Print_Area" localSheetId="5">'ESA Table 2B-1'!$A$1:$D$41</definedName>
    <definedName name="_xlnm.Print_Area" localSheetId="6">'ESA Table 3A_3B'!$A$1:$B$47</definedName>
    <definedName name="_xlnm.Print_Area" localSheetId="7">'ESA Table 4A_4B_4C'!$A$1:$G$56</definedName>
    <definedName name="_xlnm.Print_Area" localSheetId="8">'ESA Table 4A-2'!$A$1:$I$21</definedName>
    <definedName name="_xlnm.Print_Area" localSheetId="9">'ESA Table 5A_5B_5C'!$A$1:$Q$71</definedName>
    <definedName name="_xlnm.Print_Area" localSheetId="10">'ESA Table 6'!$A$1:$M$21</definedName>
    <definedName name="_xlnm.Print_Area" localSheetId="11">'ESA Table 7A_7B_7C'!$A$1:$D$19</definedName>
    <definedName name="qqqqqqq" localSheetId="2" hidden="1">{"SourcesUses",#N/A,TRUE,"CFMODEL";"TransOverview",#N/A,TRUE,"CFMODEL"}</definedName>
    <definedName name="qqqqqqq" localSheetId="6" hidden="1">{"SourcesUses",#N/A,TRUE,"CFMODEL";"TransOverview",#N/A,TRUE,"CFMODEL"}</definedName>
    <definedName name="qqqqqqq" localSheetId="11"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localSheetId="11"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localSheetId="11"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localSheetId="11"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localSheetId="11"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localSheetId="11"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localSheetId="11"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localSheetId="11"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localSheetId="11" hidden="1">{"Income Statement",#N/A,FALSE,"CFMODEL";"Balance Sheet",#N/A,FALSE,"CFMODEL"}</definedName>
    <definedName name="sssssssssssssssssss" hidden="1">{"Income Statement",#N/A,FALSE,"CFMODEL";"Balance Sheet",#N/A,FALSE,"CFMODEL"}</definedName>
    <definedName name="TUCU" localSheetId="2" hidden="1">[6]Input!#REF!</definedName>
    <definedName name="TUCU" hidden="1">[6]Input!#REF!</definedName>
    <definedName name="w" localSheetId="2" hidden="1">{"SourcesUses",#N/A,TRUE,"CFMODEL";"TransOverview",#N/A,TRUE,"CFMODEL"}</definedName>
    <definedName name="w" localSheetId="6" hidden="1">{"SourcesUses",#N/A,TRUE,"CFMODEL";"TransOverview",#N/A,TRUE,"CFMODEL"}</definedName>
    <definedName name="w" localSheetId="11"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localSheetId="11"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localSheetId="11"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localSheetId="11"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localSheetId="11"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localSheetId="11"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localSheetId="11"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localSheetId="11"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localSheetId="11"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localSheetId="11" hidden="1">{"SourcesUses",#N/A,TRUE,"FundsFlow";"TransOverview",#N/A,TRUE,"FundsFlow"}</definedName>
    <definedName name="wrn.test42." hidden="1">{"SourcesUses",#N/A,TRUE,"FundsFlow";"TransOverview",#N/A,TRUE,"FundsFlow"}</definedName>
    <definedName name="zzzzzzzzzz" localSheetId="2" hidden="1">{"SourcesUses",#N/A,TRUE,"CFMODEL";"TransOverview",#N/A,TRUE,"CFMODEL"}</definedName>
    <definedName name="zzzzzzzzzz" localSheetId="6" hidden="1">{"SourcesUses",#N/A,TRUE,"CFMODEL";"TransOverview",#N/A,TRUE,"CFMODEL"}</definedName>
    <definedName name="zzzzzzzzzz" localSheetId="11"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localSheetId="11"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localSheetId="11"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localSheetId="11"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localSheetId="11"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7" i="69" l="1"/>
  <c r="C63" i="69"/>
  <c r="C62" i="69"/>
  <c r="C61" i="69"/>
  <c r="AA64" i="69"/>
  <c r="J29" i="2" l="1"/>
  <c r="I18" i="19"/>
  <c r="F18" i="19"/>
  <c r="E18" i="19"/>
  <c r="C18" i="19"/>
  <c r="B18" i="12"/>
  <c r="B18" i="17"/>
  <c r="H8" i="19" l="1"/>
  <c r="H7" i="19"/>
  <c r="G8" i="19"/>
  <c r="D8" i="17"/>
  <c r="G8" i="17"/>
  <c r="H8" i="17"/>
  <c r="D8" i="12"/>
  <c r="G8" i="12"/>
  <c r="H8" i="12" s="1"/>
  <c r="Y20" i="13"/>
  <c r="X20" i="13"/>
  <c r="W20" i="13"/>
  <c r="Y10" i="13"/>
  <c r="T10" i="13"/>
  <c r="V10" i="13" s="1"/>
  <c r="U10" i="13"/>
  <c r="O9" i="13"/>
  <c r="O10" i="13"/>
  <c r="J10" i="13"/>
  <c r="K10" i="13"/>
  <c r="E10" i="13"/>
  <c r="I8" i="12" l="1"/>
  <c r="C58" i="69"/>
  <c r="C65" i="69" l="1"/>
  <c r="S64" i="69" l="1"/>
  <c r="S66" i="69" s="1"/>
  <c r="K64" i="69"/>
  <c r="K66" i="69" s="1"/>
  <c r="AE56" i="69"/>
  <c r="AF53" i="69" s="1"/>
  <c r="AD56" i="69"/>
  <c r="W56" i="69"/>
  <c r="X49" i="69" s="1"/>
  <c r="V56" i="69"/>
  <c r="O56" i="69"/>
  <c r="P54" i="69" s="1"/>
  <c r="N56" i="69"/>
  <c r="G54" i="69"/>
  <c r="C54" i="69"/>
  <c r="G53" i="69"/>
  <c r="C53" i="69"/>
  <c r="G51" i="69"/>
  <c r="F51" i="69"/>
  <c r="C51" i="69"/>
  <c r="G49" i="69"/>
  <c r="F49" i="69"/>
  <c r="C49" i="69"/>
  <c r="G48" i="69"/>
  <c r="F48" i="69"/>
  <c r="C48" i="69"/>
  <c r="G47" i="69"/>
  <c r="F47" i="69"/>
  <c r="C47" i="69"/>
  <c r="G45" i="69"/>
  <c r="F45" i="69"/>
  <c r="C45" i="69"/>
  <c r="G44" i="69"/>
  <c r="F44" i="69"/>
  <c r="C44" i="69"/>
  <c r="G43" i="69"/>
  <c r="F43" i="69"/>
  <c r="C43" i="69"/>
  <c r="G42" i="69"/>
  <c r="F42" i="69"/>
  <c r="C42" i="69"/>
  <c r="G41" i="69"/>
  <c r="F41" i="69"/>
  <c r="C41" i="69"/>
  <c r="G39" i="69"/>
  <c r="F39" i="69"/>
  <c r="C39" i="69"/>
  <c r="G37" i="69"/>
  <c r="F37" i="69"/>
  <c r="C37" i="69"/>
  <c r="G36" i="69"/>
  <c r="F36" i="69"/>
  <c r="C36" i="69"/>
  <c r="G34" i="69"/>
  <c r="F34" i="69"/>
  <c r="C34" i="69"/>
  <c r="G33" i="69"/>
  <c r="F33" i="69"/>
  <c r="C33" i="69"/>
  <c r="G32" i="69"/>
  <c r="F32" i="69"/>
  <c r="C32" i="69"/>
  <c r="G31" i="69"/>
  <c r="F31" i="69"/>
  <c r="C31" i="69"/>
  <c r="G30" i="69"/>
  <c r="F30" i="69"/>
  <c r="C30" i="69"/>
  <c r="G29" i="69"/>
  <c r="F29" i="69"/>
  <c r="C29" i="69"/>
  <c r="G28" i="69"/>
  <c r="F28" i="69"/>
  <c r="C28" i="69"/>
  <c r="G27" i="69"/>
  <c r="F27" i="69"/>
  <c r="C27" i="69"/>
  <c r="X26" i="69"/>
  <c r="G26" i="69"/>
  <c r="F26" i="69"/>
  <c r="C26" i="69"/>
  <c r="G25" i="69"/>
  <c r="F25" i="69"/>
  <c r="C25" i="69"/>
  <c r="G23" i="69"/>
  <c r="F23" i="69"/>
  <c r="C23" i="69"/>
  <c r="G22" i="69"/>
  <c r="F22" i="69"/>
  <c r="C22" i="69"/>
  <c r="G20" i="69"/>
  <c r="F20" i="69"/>
  <c r="C20" i="69"/>
  <c r="G19" i="69"/>
  <c r="F19" i="69"/>
  <c r="C19" i="69"/>
  <c r="X18" i="69"/>
  <c r="G18" i="69"/>
  <c r="F18" i="69"/>
  <c r="C18" i="69"/>
  <c r="G17" i="69"/>
  <c r="F17" i="69"/>
  <c r="C17" i="69"/>
  <c r="G16" i="69"/>
  <c r="F16" i="69"/>
  <c r="C16" i="69"/>
  <c r="G15" i="69"/>
  <c r="F15" i="69"/>
  <c r="C15" i="69"/>
  <c r="G14" i="69"/>
  <c r="F14" i="69"/>
  <c r="C14" i="69"/>
  <c r="G12" i="69"/>
  <c r="F12" i="69"/>
  <c r="C12" i="69"/>
  <c r="G11" i="69"/>
  <c r="F11" i="69"/>
  <c r="C11" i="69"/>
  <c r="G10" i="69"/>
  <c r="F10" i="69"/>
  <c r="C10" i="69"/>
  <c r="G9" i="69"/>
  <c r="F9" i="69"/>
  <c r="C9" i="69"/>
  <c r="X16" i="69" l="1"/>
  <c r="X10" i="69"/>
  <c r="X23" i="69"/>
  <c r="X41" i="69"/>
  <c r="X48" i="69"/>
  <c r="X47" i="69"/>
  <c r="X28" i="69"/>
  <c r="X53" i="69"/>
  <c r="X51" i="69"/>
  <c r="X32" i="69"/>
  <c r="C64" i="69"/>
  <c r="C66" i="69" s="1"/>
  <c r="AF33" i="69"/>
  <c r="X12" i="69"/>
  <c r="X20" i="69"/>
  <c r="X37" i="69"/>
  <c r="X44" i="69"/>
  <c r="P42" i="69"/>
  <c r="P43" i="69"/>
  <c r="P44" i="69"/>
  <c r="AF17" i="69"/>
  <c r="AF29" i="69"/>
  <c r="AF54" i="69"/>
  <c r="F56" i="69"/>
  <c r="AF14" i="69"/>
  <c r="G56" i="69"/>
  <c r="H9" i="69" s="1"/>
  <c r="P48" i="69"/>
  <c r="P30" i="69"/>
  <c r="P31" i="69"/>
  <c r="P32" i="69"/>
  <c r="P15" i="69"/>
  <c r="P16" i="69"/>
  <c r="P22" i="69"/>
  <c r="P23" i="69"/>
  <c r="P9" i="69"/>
  <c r="P10" i="69"/>
  <c r="P17" i="69"/>
  <c r="P25" i="69"/>
  <c r="P26" i="69"/>
  <c r="P33" i="69"/>
  <c r="P49" i="69"/>
  <c r="P51" i="69"/>
  <c r="P53" i="69"/>
  <c r="P11" i="69"/>
  <c r="P12" i="69"/>
  <c r="P18" i="69"/>
  <c r="P27" i="69"/>
  <c r="P28" i="69"/>
  <c r="P34" i="69"/>
  <c r="P36" i="69"/>
  <c r="P37" i="69"/>
  <c r="P14" i="69"/>
  <c r="P19" i="69"/>
  <c r="P20" i="69"/>
  <c r="P29" i="69"/>
  <c r="P39" i="69"/>
  <c r="P41" i="69"/>
  <c r="P45" i="69"/>
  <c r="P47" i="69"/>
  <c r="X15" i="69"/>
  <c r="X17" i="69"/>
  <c r="X30" i="69"/>
  <c r="X34" i="69"/>
  <c r="X42" i="69"/>
  <c r="X54" i="69"/>
  <c r="X9" i="69"/>
  <c r="X11" i="69"/>
  <c r="X14" i="69"/>
  <c r="X19" i="69"/>
  <c r="X22" i="69"/>
  <c r="X25" i="69"/>
  <c r="X27" i="69"/>
  <c r="X29" i="69"/>
  <c r="X31" i="69"/>
  <c r="X33" i="69"/>
  <c r="X36" i="69"/>
  <c r="X39" i="69"/>
  <c r="X43" i="69"/>
  <c r="X45" i="69"/>
  <c r="AF12" i="69"/>
  <c r="AF9" i="69"/>
  <c r="AF11" i="69"/>
  <c r="AF16" i="69"/>
  <c r="AF19" i="69"/>
  <c r="AF26" i="69"/>
  <c r="AF10" i="69"/>
  <c r="AF15" i="69"/>
  <c r="AF25" i="69"/>
  <c r="AF28" i="69"/>
  <c r="AF20" i="69"/>
  <c r="AF18" i="69"/>
  <c r="AF23" i="69"/>
  <c r="AF22" i="69"/>
  <c r="AF30" i="69"/>
  <c r="AF32" i="69"/>
  <c r="AF31" i="69"/>
  <c r="AF41" i="69"/>
  <c r="AF27" i="69"/>
  <c r="AF36" i="69"/>
  <c r="AF44" i="69"/>
  <c r="AF43" i="69"/>
  <c r="AF34" i="69"/>
  <c r="AF39" i="69"/>
  <c r="AF48" i="69"/>
  <c r="AF37" i="69"/>
  <c r="AF42" i="69"/>
  <c r="AF45" i="69"/>
  <c r="AF47" i="69"/>
  <c r="AF51" i="69"/>
  <c r="AF49" i="69"/>
  <c r="Y9" i="13"/>
  <c r="H47" i="69" l="1"/>
  <c r="H53" i="69"/>
  <c r="H22" i="69"/>
  <c r="H37" i="69"/>
  <c r="H44" i="69"/>
  <c r="H27" i="69"/>
  <c r="H16" i="69"/>
  <c r="H54" i="69"/>
  <c r="H48" i="69"/>
  <c r="H28" i="69"/>
  <c r="H23" i="69"/>
  <c r="H18" i="69"/>
  <c r="H10" i="69"/>
  <c r="H30" i="69"/>
  <c r="H25" i="69"/>
  <c r="H34" i="69"/>
  <c r="H42" i="69"/>
  <c r="H43" i="69"/>
  <c r="H51" i="69"/>
  <c r="H41" i="69"/>
  <c r="H15" i="69"/>
  <c r="H29" i="69"/>
  <c r="H14" i="69"/>
  <c r="H36" i="69"/>
  <c r="H26" i="69"/>
  <c r="H20" i="69"/>
  <c r="H12" i="69"/>
  <c r="H45" i="69"/>
  <c r="H33" i="69"/>
  <c r="H17" i="69"/>
  <c r="H11" i="69"/>
  <c r="H31" i="69"/>
  <c r="H32" i="69"/>
  <c r="H49" i="69"/>
  <c r="H19" i="69"/>
  <c r="H39" i="69"/>
  <c r="G7" i="19"/>
  <c r="G7" i="17"/>
  <c r="H7" i="17"/>
  <c r="D7" i="17"/>
  <c r="D7" i="12"/>
  <c r="T9" i="13"/>
  <c r="V9" i="13"/>
  <c r="J9" i="13"/>
  <c r="K9" i="13"/>
  <c r="U9" i="13" s="1"/>
  <c r="E9" i="13"/>
  <c r="M15" i="37" l="1"/>
  <c r="C66" i="38" l="1"/>
  <c r="D8" i="20" l="1"/>
  <c r="C8" i="20"/>
  <c r="F53" i="48" l="1"/>
  <c r="F19" i="48"/>
  <c r="E19" i="48"/>
  <c r="F17" i="23"/>
  <c r="D17" i="23"/>
  <c r="H18" i="19"/>
  <c r="G7" i="12"/>
  <c r="G6" i="12"/>
  <c r="H6" i="12" s="1"/>
  <c r="D6" i="12"/>
  <c r="O64" i="64"/>
  <c r="N64" i="64"/>
  <c r="O63" i="64"/>
  <c r="N63" i="64"/>
  <c r="N67" i="64" s="1"/>
  <c r="F43" i="23"/>
  <c r="D43" i="23"/>
  <c r="F34" i="23"/>
  <c r="D34" i="23"/>
  <c r="G18" i="19"/>
  <c r="Q67" i="64"/>
  <c r="P67" i="64"/>
  <c r="O67" i="64"/>
  <c r="M67" i="64"/>
  <c r="L67" i="64"/>
  <c r="K67" i="64"/>
  <c r="J67" i="64"/>
  <c r="I67" i="64"/>
  <c r="H67" i="64"/>
  <c r="G67" i="64"/>
  <c r="F67" i="64"/>
  <c r="E67" i="64"/>
  <c r="D67" i="64"/>
  <c r="C67" i="64"/>
  <c r="B67" i="64"/>
  <c r="Q46" i="64"/>
  <c r="P46" i="64"/>
  <c r="O46" i="64"/>
  <c r="N46" i="64"/>
  <c r="M46" i="64"/>
  <c r="L46" i="64"/>
  <c r="K46" i="64"/>
  <c r="J46" i="64"/>
  <c r="I46" i="64"/>
  <c r="H46" i="64"/>
  <c r="G46" i="64"/>
  <c r="F46" i="64"/>
  <c r="E46" i="64"/>
  <c r="D46" i="64"/>
  <c r="C46" i="64"/>
  <c r="B46" i="64"/>
  <c r="Q20" i="64"/>
  <c r="P20" i="64"/>
  <c r="O20" i="64"/>
  <c r="N20" i="64"/>
  <c r="M20" i="64"/>
  <c r="L20" i="64"/>
  <c r="K20" i="64"/>
  <c r="J20" i="64"/>
  <c r="I20" i="64"/>
  <c r="H20" i="64"/>
  <c r="G20" i="64"/>
  <c r="F20" i="64"/>
  <c r="E20" i="64"/>
  <c r="D20" i="64"/>
  <c r="C20" i="64"/>
  <c r="B20" i="64"/>
  <c r="H19" i="63"/>
  <c r="G19" i="63"/>
  <c r="F19" i="63"/>
  <c r="E19" i="63"/>
  <c r="D19" i="63"/>
  <c r="C19" i="63"/>
  <c r="B19" i="63"/>
  <c r="B34" i="62"/>
  <c r="B33" i="62"/>
  <c r="B32" i="62"/>
  <c r="B30" i="62"/>
  <c r="B28" i="62"/>
  <c r="D67" i="38"/>
  <c r="D66" i="38"/>
  <c r="B69" i="38"/>
  <c r="E8" i="13"/>
  <c r="J8" i="13"/>
  <c r="O8" i="13"/>
  <c r="O20" i="13" s="1"/>
  <c r="T8" i="13"/>
  <c r="Y8" i="13"/>
  <c r="B20" i="13"/>
  <c r="C18" i="12"/>
  <c r="D18" i="12" s="1"/>
  <c r="C18" i="17"/>
  <c r="D18" i="17" s="1"/>
  <c r="G22" i="37"/>
  <c r="G21" i="37"/>
  <c r="G20" i="37"/>
  <c r="G19" i="37"/>
  <c r="G18" i="37"/>
  <c r="G17" i="37"/>
  <c r="G16" i="37"/>
  <c r="G15" i="37"/>
  <c r="G14" i="37"/>
  <c r="G13" i="37"/>
  <c r="G12" i="37"/>
  <c r="G11" i="37"/>
  <c r="G10" i="37"/>
  <c r="G9" i="37"/>
  <c r="G8" i="37"/>
  <c r="J18" i="37"/>
  <c r="J16" i="37"/>
  <c r="J17" i="37"/>
  <c r="J15" i="37"/>
  <c r="G6" i="17"/>
  <c r="C24" i="37"/>
  <c r="L22" i="37"/>
  <c r="M22" i="37" s="1"/>
  <c r="J22" i="37"/>
  <c r="D22" i="37"/>
  <c r="L21" i="37"/>
  <c r="M21" i="37" s="1"/>
  <c r="J21" i="37"/>
  <c r="D21" i="37"/>
  <c r="M20" i="37"/>
  <c r="J20" i="37"/>
  <c r="D20" i="37"/>
  <c r="L19" i="37"/>
  <c r="M19" i="37" s="1"/>
  <c r="D19" i="37"/>
  <c r="L18" i="37"/>
  <c r="M18" i="37" s="1"/>
  <c r="D18" i="37"/>
  <c r="L17" i="37"/>
  <c r="M17" i="37" s="1"/>
  <c r="D17" i="37"/>
  <c r="L16" i="37"/>
  <c r="M16" i="37" s="1"/>
  <c r="D16" i="37"/>
  <c r="D15" i="37"/>
  <c r="L14" i="37"/>
  <c r="M14" i="37"/>
  <c r="J14" i="37"/>
  <c r="D14" i="37"/>
  <c r="L13" i="37"/>
  <c r="M13" i="37" s="1"/>
  <c r="J13" i="37"/>
  <c r="D13" i="37"/>
  <c r="L12" i="37"/>
  <c r="M12" i="37"/>
  <c r="J12" i="37"/>
  <c r="D12" i="37"/>
  <c r="L11" i="37"/>
  <c r="M11" i="37"/>
  <c r="J11" i="37"/>
  <c r="D11" i="37"/>
  <c r="L10" i="37"/>
  <c r="M10" i="37"/>
  <c r="J10" i="37"/>
  <c r="D10" i="37"/>
  <c r="L9" i="37"/>
  <c r="M9" i="37"/>
  <c r="J9" i="37"/>
  <c r="J8" i="37"/>
  <c r="J19" i="37"/>
  <c r="D9" i="37"/>
  <c r="D24" i="37" s="1"/>
  <c r="L8" i="37"/>
  <c r="M8" i="37" s="1"/>
  <c r="D8" i="37"/>
  <c r="F24" i="37"/>
  <c r="I24" i="37"/>
  <c r="F40" i="23"/>
  <c r="D40" i="23"/>
  <c r="G7" i="48"/>
  <c r="G8" i="48"/>
  <c r="G9" i="48"/>
  <c r="G10" i="48"/>
  <c r="G11" i="48"/>
  <c r="G12" i="48"/>
  <c r="G13" i="48"/>
  <c r="G14" i="48"/>
  <c r="G15" i="48"/>
  <c r="G16" i="48"/>
  <c r="G6" i="19"/>
  <c r="F52" i="23"/>
  <c r="F32" i="23"/>
  <c r="F26" i="23"/>
  <c r="F8" i="23"/>
  <c r="D52" i="23"/>
  <c r="D32" i="23"/>
  <c r="D26" i="23"/>
  <c r="D8" i="23"/>
  <c r="G18" i="48"/>
  <c r="D18" i="48"/>
  <c r="G17" i="48"/>
  <c r="D17" i="48"/>
  <c r="D16" i="48"/>
  <c r="D15" i="48"/>
  <c r="D14" i="48"/>
  <c r="D13" i="48"/>
  <c r="D12" i="48"/>
  <c r="D11" i="48"/>
  <c r="D10" i="48"/>
  <c r="D9" i="48"/>
  <c r="D8" i="48"/>
  <c r="D7" i="48"/>
  <c r="D8" i="8"/>
  <c r="D9" i="8"/>
  <c r="J8" i="8"/>
  <c r="J9" i="8" s="1"/>
  <c r="M9" i="8" s="1"/>
  <c r="G8" i="16"/>
  <c r="G9" i="16"/>
  <c r="J9" i="16" s="1"/>
  <c r="D9" i="16"/>
  <c r="G10" i="16"/>
  <c r="J10" i="16" s="1"/>
  <c r="G11" i="16"/>
  <c r="J11" i="16" s="1"/>
  <c r="G12" i="16"/>
  <c r="G13" i="16"/>
  <c r="D13" i="16"/>
  <c r="G14" i="16"/>
  <c r="G15" i="16"/>
  <c r="J15" i="16" s="1"/>
  <c r="G16" i="16"/>
  <c r="J16" i="16" s="1"/>
  <c r="D16" i="16"/>
  <c r="G17" i="16"/>
  <c r="J17" i="16" s="1"/>
  <c r="D17" i="16"/>
  <c r="G18" i="16"/>
  <c r="G7" i="16"/>
  <c r="E19" i="16"/>
  <c r="H19" i="16" s="1"/>
  <c r="B19" i="16"/>
  <c r="F19" i="16"/>
  <c r="E8" i="20"/>
  <c r="E10" i="20" s="1"/>
  <c r="C10" i="20"/>
  <c r="E53" i="48"/>
  <c r="G53" i="48" s="1"/>
  <c r="C53" i="48"/>
  <c r="B53" i="48"/>
  <c r="G52" i="48"/>
  <c r="D52" i="48"/>
  <c r="D53" i="48" s="1"/>
  <c r="G51" i="48"/>
  <c r="D51" i="48"/>
  <c r="G50" i="48"/>
  <c r="D50" i="48"/>
  <c r="G49" i="48"/>
  <c r="D49" i="48"/>
  <c r="G48" i="48"/>
  <c r="D48" i="48"/>
  <c r="G47" i="48"/>
  <c r="D47" i="48"/>
  <c r="G46" i="48"/>
  <c r="D46" i="48"/>
  <c r="G45" i="48"/>
  <c r="D45" i="48"/>
  <c r="G44" i="48"/>
  <c r="D44" i="48"/>
  <c r="G43" i="48"/>
  <c r="D43" i="48"/>
  <c r="G42" i="48"/>
  <c r="D42" i="48"/>
  <c r="G41" i="48"/>
  <c r="D41" i="48"/>
  <c r="F36" i="48"/>
  <c r="E36" i="48"/>
  <c r="C36" i="48"/>
  <c r="B36" i="48"/>
  <c r="G35" i="48"/>
  <c r="D35" i="48"/>
  <c r="D34" i="48"/>
  <c r="G34" i="48"/>
  <c r="G33" i="48"/>
  <c r="D33" i="48"/>
  <c r="G32" i="48"/>
  <c r="D32" i="48"/>
  <c r="G31" i="48"/>
  <c r="D31" i="48"/>
  <c r="G30" i="48"/>
  <c r="D30" i="48"/>
  <c r="G29" i="48"/>
  <c r="D29" i="48"/>
  <c r="G28" i="48"/>
  <c r="D28" i="48"/>
  <c r="G27" i="48"/>
  <c r="D27" i="48"/>
  <c r="G26" i="48"/>
  <c r="D26" i="48"/>
  <c r="G25" i="48"/>
  <c r="D25" i="48"/>
  <c r="G24" i="48"/>
  <c r="D24" i="48"/>
  <c r="C19" i="48"/>
  <c r="B19" i="48"/>
  <c r="I9" i="8"/>
  <c r="L9" i="8" s="1"/>
  <c r="F9" i="8"/>
  <c r="C9" i="8"/>
  <c r="G7" i="15"/>
  <c r="F7" i="15"/>
  <c r="E7" i="15"/>
  <c r="D7" i="15"/>
  <c r="L8" i="8"/>
  <c r="H6" i="17"/>
  <c r="D6" i="17"/>
  <c r="D67" i="34"/>
  <c r="E67" i="34"/>
  <c r="F67" i="34"/>
  <c r="G67" i="34"/>
  <c r="D18" i="16"/>
  <c r="J18" i="16" s="1"/>
  <c r="D15" i="16"/>
  <c r="D14" i="16"/>
  <c r="D12" i="16"/>
  <c r="D11" i="16"/>
  <c r="D10" i="16"/>
  <c r="D8" i="16"/>
  <c r="D7" i="16"/>
  <c r="L14" i="8"/>
  <c r="L13" i="8"/>
  <c r="L12" i="8"/>
  <c r="L11" i="8"/>
  <c r="L27" i="2"/>
  <c r="L26" i="2"/>
  <c r="L25" i="2"/>
  <c r="L24" i="2"/>
  <c r="L23" i="2"/>
  <c r="L22" i="2"/>
  <c r="L21" i="2"/>
  <c r="L20" i="2"/>
  <c r="L17" i="2"/>
  <c r="L16" i="2"/>
  <c r="L15" i="2"/>
  <c r="L14" i="2"/>
  <c r="L13" i="2"/>
  <c r="L12" i="2"/>
  <c r="L11" i="2"/>
  <c r="L10" i="2"/>
  <c r="L9" i="2"/>
  <c r="L8" i="2"/>
  <c r="I18" i="2"/>
  <c r="I29" i="2" s="1"/>
  <c r="L21" i="14"/>
  <c r="L17" i="14"/>
  <c r="L16" i="14"/>
  <c r="L15" i="14"/>
  <c r="L14" i="14"/>
  <c r="L13" i="14"/>
  <c r="L10" i="14"/>
  <c r="L9" i="14"/>
  <c r="L8" i="14"/>
  <c r="L7" i="14"/>
  <c r="I30" i="14"/>
  <c r="F30" i="14"/>
  <c r="F55" i="38"/>
  <c r="E55" i="38"/>
  <c r="D55" i="38"/>
  <c r="F15" i="8"/>
  <c r="G8" i="8"/>
  <c r="G9" i="8" s="1"/>
  <c r="D12" i="8"/>
  <c r="D13" i="8"/>
  <c r="D14" i="8"/>
  <c r="D11" i="8"/>
  <c r="J11" i="8"/>
  <c r="M11" i="8" s="1"/>
  <c r="I8" i="16"/>
  <c r="I9" i="16"/>
  <c r="I10" i="16"/>
  <c r="I11" i="16"/>
  <c r="I12" i="16"/>
  <c r="I13" i="16"/>
  <c r="I14" i="16"/>
  <c r="I15" i="16"/>
  <c r="I16" i="16"/>
  <c r="I17" i="16"/>
  <c r="I18" i="16"/>
  <c r="I7" i="16"/>
  <c r="H9" i="16"/>
  <c r="H10" i="16"/>
  <c r="H11" i="16"/>
  <c r="H12" i="16"/>
  <c r="H13" i="16"/>
  <c r="H14" i="16"/>
  <c r="H15" i="16"/>
  <c r="H16" i="16"/>
  <c r="H17" i="16"/>
  <c r="H18" i="16"/>
  <c r="C7" i="15"/>
  <c r="B41" i="12"/>
  <c r="F18" i="2"/>
  <c r="F29" i="2" s="1"/>
  <c r="B10" i="20"/>
  <c r="G32" i="2"/>
  <c r="J32" i="14"/>
  <c r="G32" i="14"/>
  <c r="F19" i="14"/>
  <c r="F23" i="14" s="1"/>
  <c r="G34" i="18"/>
  <c r="J21" i="14"/>
  <c r="M21" i="14" s="1"/>
  <c r="G21" i="14"/>
  <c r="J32" i="2"/>
  <c r="J31" i="2"/>
  <c r="G31" i="2"/>
  <c r="G27" i="2"/>
  <c r="G26" i="2"/>
  <c r="G25" i="2"/>
  <c r="G24" i="2"/>
  <c r="G23" i="2"/>
  <c r="G22" i="2"/>
  <c r="G21" i="2"/>
  <c r="G20" i="2"/>
  <c r="G17" i="2"/>
  <c r="G16" i="2"/>
  <c r="G15" i="2"/>
  <c r="G14" i="2"/>
  <c r="G13" i="2"/>
  <c r="G12" i="2"/>
  <c r="G11" i="2"/>
  <c r="G10" i="2"/>
  <c r="G9" i="2"/>
  <c r="G8" i="2"/>
  <c r="J27" i="14"/>
  <c r="J30" i="14" s="1"/>
  <c r="I19" i="14"/>
  <c r="L19" i="14" s="1"/>
  <c r="J17" i="14"/>
  <c r="M17" i="14" s="1"/>
  <c r="J16" i="14"/>
  <c r="M16" i="14" s="1"/>
  <c r="J15" i="14"/>
  <c r="M15" i="14" s="1"/>
  <c r="J14" i="14"/>
  <c r="J13" i="14"/>
  <c r="M13" i="14" s="1"/>
  <c r="D13" i="14"/>
  <c r="J11" i="14"/>
  <c r="J10" i="14"/>
  <c r="M10" i="14" s="1"/>
  <c r="J9" i="14"/>
  <c r="M9" i="14" s="1"/>
  <c r="J8" i="14"/>
  <c r="M8" i="14" s="1"/>
  <c r="J7" i="14"/>
  <c r="M7" i="14" s="1"/>
  <c r="G27" i="14"/>
  <c r="G30" i="14" s="1"/>
  <c r="G17" i="14"/>
  <c r="G16" i="14"/>
  <c r="G15" i="14"/>
  <c r="G14" i="14"/>
  <c r="G13" i="14"/>
  <c r="G11" i="14"/>
  <c r="G10" i="14"/>
  <c r="G9" i="14"/>
  <c r="G8" i="14"/>
  <c r="G7" i="14"/>
  <c r="J12" i="8"/>
  <c r="M12" i="8" s="1"/>
  <c r="J13" i="8"/>
  <c r="M13" i="8" s="1"/>
  <c r="J14" i="8"/>
  <c r="M14" i="8" s="1"/>
  <c r="G12" i="8"/>
  <c r="G13" i="8"/>
  <c r="G14" i="8"/>
  <c r="G11" i="8"/>
  <c r="C41" i="12"/>
  <c r="F41" i="12"/>
  <c r="E41" i="12"/>
  <c r="F18" i="12"/>
  <c r="E18" i="12"/>
  <c r="S20" i="13"/>
  <c r="R20" i="13"/>
  <c r="Q20" i="13"/>
  <c r="P20" i="13"/>
  <c r="N20" i="13"/>
  <c r="M20" i="13"/>
  <c r="L20" i="13"/>
  <c r="H20" i="13"/>
  <c r="G20" i="13"/>
  <c r="F20" i="13"/>
  <c r="D20" i="13"/>
  <c r="C20" i="13"/>
  <c r="C19" i="14"/>
  <c r="C23" i="14"/>
  <c r="D21" i="14"/>
  <c r="D17" i="14"/>
  <c r="D16" i="14"/>
  <c r="D15" i="14"/>
  <c r="D14" i="14"/>
  <c r="M14" i="14"/>
  <c r="D11" i="14"/>
  <c r="D10" i="14"/>
  <c r="D9" i="14"/>
  <c r="D8" i="14"/>
  <c r="D7" i="14"/>
  <c r="C18" i="2"/>
  <c r="C29" i="2" s="1"/>
  <c r="D29" i="2" s="1"/>
  <c r="D27" i="2"/>
  <c r="D26" i="2"/>
  <c r="D25" i="2"/>
  <c r="D24" i="2"/>
  <c r="D23" i="2"/>
  <c r="M23" i="2" s="1"/>
  <c r="D22" i="2"/>
  <c r="D21" i="2"/>
  <c r="D20" i="2"/>
  <c r="J27" i="2"/>
  <c r="M27" i="2" s="1"/>
  <c r="J26" i="2"/>
  <c r="J25" i="2"/>
  <c r="M25" i="2" s="1"/>
  <c r="J24" i="2"/>
  <c r="M24" i="2" s="1"/>
  <c r="J23" i="2"/>
  <c r="J22" i="2"/>
  <c r="M22" i="2" s="1"/>
  <c r="J21" i="2"/>
  <c r="M21" i="2" s="1"/>
  <c r="J20" i="2"/>
  <c r="M20" i="2" s="1"/>
  <c r="J8" i="2"/>
  <c r="J9" i="2"/>
  <c r="J10" i="2"/>
  <c r="D10" i="2"/>
  <c r="J11" i="2"/>
  <c r="J18" i="2" s="1"/>
  <c r="J12" i="2"/>
  <c r="J13" i="2"/>
  <c r="J14" i="2"/>
  <c r="J15" i="2"/>
  <c r="J16" i="2"/>
  <c r="M16" i="2" s="1"/>
  <c r="D16" i="2"/>
  <c r="J17" i="2"/>
  <c r="D8" i="2"/>
  <c r="D9" i="2"/>
  <c r="D11" i="2"/>
  <c r="D12" i="2"/>
  <c r="D13" i="2"/>
  <c r="M13" i="2" s="1"/>
  <c r="D14" i="2"/>
  <c r="M14" i="2" s="1"/>
  <c r="D15" i="2"/>
  <c r="D17" i="2"/>
  <c r="F34" i="18"/>
  <c r="C19" i="16"/>
  <c r="H7" i="16"/>
  <c r="I15" i="8"/>
  <c r="L15" i="8"/>
  <c r="F18" i="17"/>
  <c r="H18" i="17" s="1"/>
  <c r="E18" i="17"/>
  <c r="C15" i="8"/>
  <c r="G41" i="12"/>
  <c r="I20" i="13"/>
  <c r="J12" i="16"/>
  <c r="M17" i="2"/>
  <c r="D10" i="20"/>
  <c r="D19" i="14"/>
  <c r="D23" i="14"/>
  <c r="D15" i="8"/>
  <c r="M9" i="2"/>
  <c r="M15" i="2"/>
  <c r="J13" i="16"/>
  <c r="J14" i="16"/>
  <c r="M12" i="2"/>
  <c r="G55" i="38"/>
  <c r="H9" i="38" s="1"/>
  <c r="C65" i="38"/>
  <c r="C69" i="38" s="1"/>
  <c r="D36" i="48" l="1"/>
  <c r="G36" i="48"/>
  <c r="G18" i="17"/>
  <c r="H7" i="12"/>
  <c r="I7" i="12"/>
  <c r="D19" i="48"/>
  <c r="G19" i="48"/>
  <c r="J8" i="16"/>
  <c r="D19" i="16"/>
  <c r="I19" i="16"/>
  <c r="J7" i="16"/>
  <c r="K8" i="13"/>
  <c r="V8" i="13" s="1"/>
  <c r="J20" i="13"/>
  <c r="D18" i="2"/>
  <c r="M18" i="2" s="1"/>
  <c r="G15" i="8"/>
  <c r="H31" i="38"/>
  <c r="D65" i="38"/>
  <c r="D69" i="38" s="1"/>
  <c r="H48" i="38"/>
  <c r="H16" i="38"/>
  <c r="H26" i="38"/>
  <c r="H20" i="38"/>
  <c r="H27" i="38"/>
  <c r="H53" i="38"/>
  <c r="H17" i="38"/>
  <c r="H18" i="38"/>
  <c r="H15" i="38"/>
  <c r="H14" i="38"/>
  <c r="H23" i="38"/>
  <c r="H22" i="38"/>
  <c r="H55" i="38"/>
  <c r="H52" i="38"/>
  <c r="H19" i="38"/>
  <c r="H42" i="38"/>
  <c r="H30" i="38"/>
  <c r="H13" i="38"/>
  <c r="H47" i="38"/>
  <c r="H46" i="38"/>
  <c r="J24" i="37"/>
  <c r="M24" i="37" s="1"/>
  <c r="L24" i="37"/>
  <c r="G24" i="37"/>
  <c r="M26" i="2"/>
  <c r="G18" i="2"/>
  <c r="G29" i="2" s="1"/>
  <c r="M29" i="2"/>
  <c r="L18" i="2"/>
  <c r="M8" i="2"/>
  <c r="M11" i="2"/>
  <c r="M10" i="2"/>
  <c r="U8" i="13"/>
  <c r="E20" i="13"/>
  <c r="T20" i="13"/>
  <c r="G19" i="16"/>
  <c r="J19" i="16" s="1"/>
  <c r="I6" i="12"/>
  <c r="G18" i="12"/>
  <c r="F53" i="23"/>
  <c r="D53" i="23"/>
  <c r="J19" i="14"/>
  <c r="M19" i="14" s="1"/>
  <c r="I23" i="14"/>
  <c r="L23" i="14" s="1"/>
  <c r="G19" i="14"/>
  <c r="G23" i="14" s="1"/>
  <c r="J15" i="8"/>
  <c r="M15" i="8" s="1"/>
  <c r="M8" i="8"/>
  <c r="H10" i="38"/>
  <c r="L29" i="2"/>
  <c r="K20" i="13" l="1"/>
  <c r="U20" i="13" s="1"/>
  <c r="V20" i="13"/>
  <c r="I18" i="12"/>
  <c r="H18" i="12"/>
  <c r="J23" i="14"/>
  <c r="M23" i="14" s="1"/>
</calcChain>
</file>

<file path=xl/sharedStrings.xml><?xml version="1.0" encoding="utf-8"?>
<sst xmlns="http://schemas.openxmlformats.org/spreadsheetml/2006/main" count="1858" uniqueCount="579">
  <si>
    <t xml:space="preserve"> Energy Savings Assistance Program Table 1 - Energy Savings Assistance Program  Expenses</t>
  </si>
  <si>
    <t>Southern California Gas Company</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</si>
  <si>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</si>
  <si>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</si>
  <si>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</si>
  <si>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</si>
  <si>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</si>
  <si>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</si>
  <si>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</si>
  <si>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</si>
  <si>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Energy Efficiency</t>
  </si>
  <si>
    <t>Appliances</t>
  </si>
  <si>
    <t>N/A</t>
  </si>
  <si>
    <t>Domestic Hot Water</t>
  </si>
  <si>
    <t>Enclosure</t>
  </si>
  <si>
    <t xml:space="preserve"> Maintenance</t>
  </si>
  <si>
    <t>Lighting</t>
  </si>
  <si>
    <t>Miscellaneous</t>
  </si>
  <si>
    <t>Customer Enrollment</t>
  </si>
  <si>
    <t>In Home Education</t>
  </si>
  <si>
    <t>Pilot</t>
  </si>
  <si>
    <t>Energy Efficiency TOTAL</t>
  </si>
  <si>
    <t>Training Center</t>
  </si>
  <si>
    <t>Inspections</t>
  </si>
  <si>
    <t>Statewide Marketing Education and Outreach</t>
  </si>
  <si>
    <t>Regulatory Compliance</t>
  </si>
  <si>
    <t>General Administration</t>
  </si>
  <si>
    <t>TOTAL PROGRAM COSTS</t>
  </si>
  <si>
    <t>Funded Outside of ESA Program Budget</t>
  </si>
  <si>
    <t>Indirect Costs</t>
  </si>
  <si>
    <t>NGAT Costs</t>
  </si>
  <si>
    <t>Any required corrections/adjustments are reported herein and supersede results reported in prior months and may reflect YTD adjustments.</t>
  </si>
  <si>
    <t xml:space="preserve">     Appliances</t>
  </si>
  <si>
    <t xml:space="preserve">     Enclosure</t>
  </si>
  <si>
    <t xml:space="preserve">     HVAC</t>
  </si>
  <si>
    <t xml:space="preserve">     Maintenance</t>
  </si>
  <si>
    <t xml:space="preserve">     Customer Enrollment</t>
  </si>
  <si>
    <t>Leveraging - CSD</t>
  </si>
  <si>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 2017-2020 cycle.</t>
    </r>
  </si>
  <si>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</si>
  <si>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</si>
  <si>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</si>
  <si>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</si>
  <si>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</si>
  <si>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t>Year-To-Date Completed &amp; Expensed Installation</t>
  </si>
  <si>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</si>
  <si>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</si>
  <si>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</si>
  <si>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</si>
  <si>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</si>
  <si>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</si>
  <si>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</si>
  <si>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</si>
  <si>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</si>
  <si>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</si>
  <si>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</si>
  <si>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</si>
  <si>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</si>
  <si>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</si>
  <si>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</si>
  <si>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Each</t>
  </si>
  <si>
    <t xml:space="preserve">Refrigerators </t>
  </si>
  <si>
    <r>
      <t xml:space="preserve">Microwaves </t>
    </r>
    <r>
      <rPr>
        <vertAlign val="superscript"/>
        <sz val="10"/>
        <rFont val="Arial"/>
        <family val="2"/>
      </rPr>
      <t>3</t>
    </r>
  </si>
  <si>
    <t>Water Heater Blanket</t>
  </si>
  <si>
    <t>Home</t>
  </si>
  <si>
    <t>Low Flow Shower Head</t>
  </si>
  <si>
    <t>Water Heater Pipe Insulation</t>
  </si>
  <si>
    <t>Faucet Aerator</t>
  </si>
  <si>
    <t>Water Heater Repair/Replacement</t>
  </si>
  <si>
    <t>Thermostatic Shower Valve</t>
  </si>
  <si>
    <t>New - Tub Diverter/ Tub Spout</t>
  </si>
  <si>
    <t>Caulking</t>
  </si>
  <si>
    <t xml:space="preserve">Attic Insulation </t>
  </si>
  <si>
    <t>HVAC</t>
  </si>
  <si>
    <t>FAU Standing Pilot Conversion</t>
  </si>
  <si>
    <t>Furnace Repair/Replacement</t>
  </si>
  <si>
    <t>Room A/C Replacement</t>
  </si>
  <si>
    <t>Central A/C replacement</t>
  </si>
  <si>
    <t>Heat Pump Replacement</t>
  </si>
  <si>
    <t>Duct Testing and Sealing</t>
  </si>
  <si>
    <t>New - High Efficiency Forced Air Unit (HE FAU)</t>
  </si>
  <si>
    <t>Maintenance</t>
  </si>
  <si>
    <t>Furnace Clean and Tune</t>
  </si>
  <si>
    <t>Central A/C Tune up</t>
  </si>
  <si>
    <t xml:space="preserve">Lighting </t>
  </si>
  <si>
    <t>Pool Pumps</t>
  </si>
  <si>
    <t>Smart Power Strips - Tier 1</t>
  </si>
  <si>
    <t>Pilots</t>
  </si>
  <si>
    <t>Outreach &amp; Assessment</t>
  </si>
  <si>
    <t>In-Home Education</t>
  </si>
  <si>
    <t>Total Savings/Expenditures</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</si>
  <si>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</si>
  <si>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</si>
  <si>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</si>
  <si>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</si>
  <si>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</si>
  <si>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</si>
  <si>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</si>
  <si>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</si>
  <si>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</si>
  <si>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</si>
  <si>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</si>
  <si>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</si>
  <si>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</si>
  <si>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3</t>
    </r>
    <r>
      <rPr>
        <sz val="10"/>
        <rFont val="Arial"/>
        <family val="2"/>
      </rPr>
      <t xml:space="preserve"> Microwave savings are from ECONorthWest Studies received in December of 2011</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</si>
  <si>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</si>
  <si>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</si>
  <si>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</si>
  <si>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</si>
  <si>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</si>
  <si>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</si>
  <si>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</si>
  <si>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</si>
  <si>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</si>
  <si>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t>`</t>
  </si>
  <si>
    <t xml:space="preserve"> - Multi-family</t>
  </si>
  <si>
    <r>
      <rPr>
        <vertAlign val="superscript"/>
        <sz val="10"/>
        <rFont val="Arial"/>
        <family val="2"/>
      </rPr>
      <t>1</t>
    </r>
    <r>
      <rPr>
        <sz val="10"/>
        <rFont val="Arial"/>
        <family val="2"/>
      </rPr>
      <t xml:space="preserve"> All savings are calculated based on the following sources:</t>
    </r>
  </si>
  <si>
    <r>
      <rPr>
        <vertAlign val="superscript"/>
        <sz val="10"/>
        <rFont val="Arial"/>
        <family val="2"/>
      </rPr>
      <t>2</t>
    </r>
    <r>
      <rPr>
        <sz val="10"/>
        <rFont val="Arial"/>
        <family val="2"/>
      </rPr>
      <t xml:space="preserve"> Microwave savings are from ECONorthWest Studies received in December of 2011.</t>
    </r>
  </si>
  <si>
    <r>
      <t xml:space="preserve">ESA Program - Multifamily Common Area </t>
    </r>
    <r>
      <rPr>
        <b/>
        <vertAlign val="superscript"/>
        <sz val="12"/>
        <rFont val="Arial"/>
        <family val="2"/>
      </rPr>
      <t>1</t>
    </r>
  </si>
  <si>
    <t>Ancillary Services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</si>
  <si>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</si>
  <si>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t>ESA Program</t>
  </si>
  <si>
    <t>Annual kWh Savings</t>
  </si>
  <si>
    <t xml:space="preserve">N/A  </t>
  </si>
  <si>
    <t>Annual Therm Savings</t>
  </si>
  <si>
    <t>Lifecycle kWh Savings</t>
  </si>
  <si>
    <t>Lifecycle Therm Savings</t>
  </si>
  <si>
    <t>Current kWh Rate</t>
  </si>
  <si>
    <t>Current Therm Rate</t>
  </si>
  <si>
    <t>Average 1st Year Bill Savings / Treated Households</t>
  </si>
  <si>
    <t>Average Lifecycle Bill Savings / Treated Households</t>
  </si>
  <si>
    <t>ESA Program - Multifamily Common Area</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</si>
  <si>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</si>
  <si>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</si>
  <si>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</si>
  <si>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</si>
  <si>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</si>
  <si>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</si>
  <si>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</si>
  <si>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</si>
  <si>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</si>
  <si>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</si>
  <si>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</si>
  <si>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</si>
  <si>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</si>
  <si>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</si>
  <si>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</si>
  <si>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</si>
  <si>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</si>
  <si>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r>
      <rPr>
        <b/>
        <sz val="10"/>
        <rFont val="Arial"/>
        <family val="2"/>
      </rPr>
      <t>Note:</t>
    </r>
    <r>
      <rPr>
        <sz val="10"/>
        <rFont val="Arial"/>
        <family val="2"/>
      </rPr>
      <t xml:space="preserve"> Any required corrections/adjustments are reported herein and supersede results reported in prior months, and may reflect YTD adjustments.</t>
    </r>
  </si>
  <si>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</si>
  <si>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</si>
  <si>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</si>
  <si>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</si>
  <si>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</si>
  <si>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</si>
  <si>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</si>
  <si>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</si>
  <si>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</si>
  <si>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</si>
  <si>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</si>
  <si>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</si>
  <si>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</si>
  <si>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</si>
  <si>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</si>
  <si>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</si>
  <si>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</si>
  <si>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</si>
  <si>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</si>
  <si>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</si>
  <si>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</si>
  <si>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</si>
  <si>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</si>
  <si>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</si>
  <si>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</si>
  <si>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</si>
  <si>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</si>
  <si>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</si>
  <si>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</si>
  <si>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</si>
  <si>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</si>
  <si>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t>YTD Total Energy Impacts for all fuel types should equal YTD energy impacts that are reported every month in Table 2.</t>
  </si>
  <si>
    <t># of  Buildings Treated by Month</t>
  </si>
  <si>
    <t>YTD Total Energy Impacts for all fuel types should equal YTD energy impacts that are reported every month in Table 2A.</t>
  </si>
  <si>
    <t>YTD Total Energy Impacts for all fuel types should equal YTD energy impacts that are reported every month in Table 2B.</t>
  </si>
  <si>
    <t>Energy Savings Assistance Program Table 6 - Expenditures for Pilots and Studies</t>
  </si>
  <si>
    <t xml:space="preserve">Authorized 4-Year Budget </t>
  </si>
  <si>
    <t>Expenses Since Jan. 1, 2017</t>
  </si>
  <si>
    <t>% of 4-Year Budget Expensed</t>
  </si>
  <si>
    <r>
      <t xml:space="preserve">Smart Thermostat Pilot </t>
    </r>
    <r>
      <rPr>
        <vertAlign val="superscript"/>
        <sz val="10"/>
        <rFont val="Arial"/>
        <family val="2"/>
      </rPr>
      <t>1</t>
    </r>
  </si>
  <si>
    <t>Total Pilots</t>
  </si>
  <si>
    <t>Studies</t>
  </si>
  <si>
    <r>
      <t xml:space="preserve">Cost-Effectiveness/NEBs </t>
    </r>
    <r>
      <rPr>
        <vertAlign val="superscript"/>
        <sz val="10"/>
        <rFont val="Arial"/>
        <family val="2"/>
      </rPr>
      <t>2</t>
    </r>
  </si>
  <si>
    <t xml:space="preserve">Total Studies </t>
  </si>
  <si>
    <r>
      <rPr>
        <vertAlign val="superscript"/>
        <sz val="10"/>
        <rFont val="Arial"/>
        <family val="2"/>
      </rPr>
      <t>1</t>
    </r>
    <r>
      <rPr>
        <sz val="10"/>
        <rFont val="Arial"/>
        <family val="2"/>
      </rPr>
      <t xml:space="preserve"> Reflects the authorized funding per Clear Plan persuant to Resolution G-3532 .  </t>
    </r>
  </si>
  <si>
    <t>Received Refrigerator</t>
  </si>
  <si>
    <t>Not eligible for Refrigerator due to less than 6 occupants</t>
  </si>
  <si>
    <t>Second Refrigerators</t>
  </si>
  <si>
    <t>Households that Only Received Energy Education</t>
  </si>
  <si>
    <t>In-Home Energy Education</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</si>
  <si>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</si>
  <si>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</si>
  <si>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</si>
  <si>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</si>
  <si>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</si>
  <si>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</si>
  <si>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</si>
  <si>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</si>
  <si>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</si>
  <si>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</si>
  <si>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t>
  </si>
  <si>
    <t>Measurement and Evaluation</t>
  </si>
  <si>
    <t>SUBTOTAL MANAGEMENT COSTS</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</si>
  <si>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</si>
  <si>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</si>
  <si>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</si>
  <si>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</si>
  <si>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</si>
  <si>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</si>
  <si>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</si>
  <si>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</si>
  <si>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</si>
  <si>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</si>
  <si>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</si>
  <si>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</si>
  <si>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</si>
  <si>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</si>
  <si>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</si>
  <si>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</si>
  <si>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</si>
  <si>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</si>
  <si>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</si>
  <si>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</si>
  <si>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</si>
  <si>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</si>
  <si>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</si>
  <si>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</si>
  <si>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</si>
  <si>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</si>
  <si>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</si>
  <si>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</si>
  <si>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</si>
  <si>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</si>
  <si>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</si>
  <si>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</si>
  <si>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</si>
  <si>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</si>
  <si>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</si>
  <si>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</si>
  <si>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</si>
  <si>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</si>
  <si>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</si>
  <si>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</si>
  <si>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</si>
  <si>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</si>
  <si>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</si>
  <si>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</si>
  <si>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</si>
  <si>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</si>
  <si>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</si>
  <si>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</si>
  <si>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</si>
  <si>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</si>
  <si>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</si>
  <si>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</si>
  <si>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</si>
  <si>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</si>
  <si>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</si>
  <si>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</si>
  <si>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</si>
  <si>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</si>
  <si>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</si>
  <si>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</si>
  <si>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</si>
  <si>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</si>
  <si>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</si>
  <si>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</si>
  <si>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</si>
  <si>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</si>
  <si>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</si>
  <si>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</si>
  <si>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</si>
  <si>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</si>
  <si>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</si>
  <si>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</si>
  <si>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</si>
  <si>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</si>
  <si>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</si>
  <si>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</si>
  <si>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</si>
  <si>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</si>
  <si>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</si>
  <si>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</si>
  <si>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</si>
  <si>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</si>
  <si>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</si>
  <si>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</si>
  <si>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</si>
  <si>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</si>
  <si>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</si>
  <si>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</si>
  <si>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</si>
  <si>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</si>
  <si>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</si>
  <si>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</si>
  <si>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</si>
  <si>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ELA Communications Energy ED Program</t>
  </si>
  <si>
    <t>PACE – Pacific Asian Consortium in Employment</t>
  </si>
  <si>
    <t>Community Pantry of Hemet</t>
  </si>
  <si>
    <t>Community Action Partnership of San Bernardino</t>
  </si>
  <si>
    <t>LA Works</t>
  </si>
  <si>
    <t>Children’s Hospital of Orange County</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</si>
  <si>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</si>
  <si>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</si>
  <si>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</si>
  <si>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</si>
  <si>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</si>
  <si>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</si>
  <si>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</si>
  <si>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</si>
  <si>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</si>
  <si>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</si>
  <si>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</si>
  <si>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</si>
  <si>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</si>
  <si>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</si>
  <si>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</si>
  <si>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</si>
  <si>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</si>
  <si>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</si>
  <si>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</si>
  <si>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</si>
  <si>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</si>
  <si>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</si>
  <si>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</si>
  <si>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</si>
  <si>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</si>
  <si>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</si>
  <si>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</si>
  <si>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</si>
  <si>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</si>
  <si>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 xml:space="preserve">Total </t>
  </si>
  <si>
    <t>CHANGES</t>
  </si>
  <si>
    <t>PCT</t>
  </si>
  <si>
    <r>
      <rPr>
        <vertAlign val="superscript"/>
        <sz val="10"/>
        <rFont val="Arial"/>
        <family val="2"/>
      </rPr>
      <t>1</t>
    </r>
    <r>
      <rPr>
        <sz val="10"/>
        <rFont val="Arial"/>
        <family val="2"/>
      </rPr>
      <t xml:space="preserve"> Authorized funding  per year in D.16-11-022 and updated via Resolution G-3532 addressing conforming Advice Letters 5111-A and 5111-B.</t>
    </r>
  </si>
  <si>
    <t>CARE Table 10</t>
  </si>
  <si>
    <t>SCG -- Disputes Resolved</t>
  </si>
  <si>
    <t>Payment Extension</t>
  </si>
  <si>
    <t>TOTAL</t>
  </si>
  <si>
    <t>SCG -- Disputes Resolved by Language</t>
  </si>
  <si>
    <t>Spanish</t>
  </si>
  <si>
    <t>Assisted with Changes to Account</t>
  </si>
  <si>
    <t>Armenian</t>
  </si>
  <si>
    <t>English</t>
  </si>
  <si>
    <t>Korean</t>
  </si>
  <si>
    <t>Vietnamese</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</si>
  <si>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</si>
  <si>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</si>
  <si>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</si>
  <si>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</si>
  <si>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</si>
  <si>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</si>
  <si>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</si>
  <si>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</si>
  <si>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</si>
  <si>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</si>
  <si>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Cantonese</t>
  </si>
  <si>
    <t>Mandarin</t>
  </si>
  <si>
    <t>CARE/FERA and Other Assistance Programs</t>
  </si>
  <si>
    <t>Electric and Natural Gas Safety</t>
  </si>
  <si>
    <t>Tagalog</t>
  </si>
  <si>
    <t>Energy Conservation</t>
  </si>
  <si>
    <t>Gas Aggregation</t>
  </si>
  <si>
    <t>High Energy Use</t>
  </si>
  <si>
    <t>Level Pay Plan</t>
  </si>
  <si>
    <t>Understanding Your Bill</t>
  </si>
  <si>
    <r>
      <rPr>
        <vertAlign val="superscript"/>
        <sz val="10"/>
        <color theme="1"/>
        <rFont val="Arial"/>
        <family val="2"/>
      </rPr>
      <t>2</t>
    </r>
    <r>
      <rPr>
        <sz val="10"/>
        <color theme="1"/>
        <rFont val="Arial"/>
        <family val="2"/>
      </rPr>
      <t xml:space="preserve"> Contractor states all sessions at least 30 minutes.</t>
    </r>
  </si>
  <si>
    <t>SCG – Needs Assistance</t>
  </si>
  <si>
    <t>SCG – Needs Assistance by Language</t>
  </si>
  <si>
    <t>Note: Any required corrections/adjustments are reported herein and supersede results reported in prior months, and may reflect YTD adjustments.</t>
  </si>
  <si>
    <t>Note: The total number of services may exceed the total number of cases because some casese will include more than one service provided.</t>
  </si>
  <si>
    <t>Authorized Budget</t>
  </si>
  <si>
    <t>Marketing and Outreach</t>
  </si>
  <si>
    <t xml:space="preserve">     Domestic Hot Water</t>
  </si>
  <si>
    <t>Mult-Family</t>
  </si>
  <si>
    <r>
      <t xml:space="preserve">Year to Date Expenses </t>
    </r>
    <r>
      <rPr>
        <b/>
        <vertAlign val="superscript"/>
        <sz val="10"/>
        <rFont val="Arial"/>
        <family val="2"/>
      </rPr>
      <t>2</t>
    </r>
  </si>
  <si>
    <r>
      <t xml:space="preserve">Rapid Feeback Research / Analysis </t>
    </r>
    <r>
      <rPr>
        <vertAlign val="superscript"/>
        <sz val="11"/>
        <rFont val="Calibri"/>
        <family val="2"/>
        <scheme val="minor"/>
      </rPr>
      <t>4</t>
    </r>
  </si>
  <si>
    <r>
      <rPr>
        <vertAlign val="superscript"/>
        <sz val="10"/>
        <rFont val="Arial"/>
        <family val="2"/>
      </rPr>
      <t>4</t>
    </r>
    <r>
      <rPr>
        <sz val="10"/>
        <rFont val="Arial"/>
        <family val="2"/>
      </rPr>
      <t xml:space="preserve"> These funds are proposed to be used to conduct smaller-scale research projects and data analyses that may arise over the course of the program cycle.</t>
    </r>
  </si>
  <si>
    <r>
      <rPr>
        <vertAlign val="superscript"/>
        <sz val="10"/>
        <rFont val="Arial"/>
        <family val="2"/>
      </rPr>
      <t>2</t>
    </r>
    <r>
      <rPr>
        <sz val="10"/>
        <rFont val="Arial"/>
        <family val="2"/>
      </rPr>
      <t xml:space="preserve"> Statewide Low-Income EM&amp;V study budgets are allocated at 25% to SoCalGas. This percentage is based on a cost allocation approved in D.17-12-009.</t>
    </r>
  </si>
  <si>
    <r>
      <rPr>
        <vertAlign val="superscript"/>
        <sz val="10"/>
        <rFont val="Arial"/>
        <family val="2"/>
      </rPr>
      <t>1</t>
    </r>
    <r>
      <rPr>
        <sz val="10"/>
        <rFont val="Arial"/>
        <family val="2"/>
      </rPr>
      <t xml:space="preserve"> Reflects the authorized funding  per year in D.16-11-022 and updated via Resolution G-3532 addressing conforming Advice Letters 5111-A and 5111-B.</t>
    </r>
  </si>
  <si>
    <r>
      <rPr>
        <b/>
        <sz val="10"/>
        <rFont val="Arial"/>
        <family val="2"/>
      </rPr>
      <t>Note:</t>
    </r>
    <r>
      <rPr>
        <sz val="10"/>
        <rFont val="Arial"/>
        <family val="2"/>
      </rPr>
      <t xml:space="preserve"> Any required corrections/adjustments are reported herein and supersede results reported in prior months and may reflect YTD adjustments.</t>
    </r>
  </si>
  <si>
    <t>Total Households Weatherized 5</t>
  </si>
  <si>
    <r>
      <t>Total</t>
    </r>
    <r>
      <rPr>
        <b/>
        <vertAlign val="superscript"/>
        <sz val="10"/>
        <rFont val="Arial"/>
        <family val="2"/>
      </rPr>
      <t>1</t>
    </r>
  </si>
  <si>
    <r>
      <t xml:space="preserve">TOTAL PROGRAM BUDGET/EXPENSES </t>
    </r>
    <r>
      <rPr>
        <b/>
        <vertAlign val="superscript"/>
        <sz val="10"/>
        <rFont val="Arial"/>
        <family val="2"/>
      </rPr>
      <t>1</t>
    </r>
  </si>
  <si>
    <t>Number</t>
  </si>
  <si>
    <t xml:space="preserve">Units </t>
  </si>
  <si>
    <t>Subtotal of Master-metered Multifamily Properties Treated</t>
  </si>
  <si>
    <t>Administration</t>
  </si>
  <si>
    <t>Direct Implementation (Non-Incentive)</t>
  </si>
  <si>
    <t>Direct Implementation</t>
  </si>
  <si>
    <t>&lt;&lt;Includes measures costs</t>
  </si>
  <si>
    <t>TOTAL MF CAM COSTS</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</si>
  <si>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</si>
  <si>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</si>
  <si>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 xml:space="preserve">Therms </t>
    </r>
    <r>
      <rPr>
        <b/>
        <vertAlign val="superscript"/>
        <sz val="10"/>
        <rFont val="Arial"/>
        <family val="2"/>
      </rPr>
      <t>4</t>
    </r>
    <r>
      <rPr>
        <b/>
        <sz val="10"/>
        <rFont val="Arial"/>
        <family val="2"/>
      </rPr>
      <t xml:space="preserve"> (Annual)</t>
    </r>
  </si>
  <si>
    <r>
      <rPr>
        <vertAlign val="superscript"/>
        <sz val="10"/>
        <rFont val="Arial"/>
        <family val="2"/>
      </rPr>
      <t>4</t>
    </r>
    <r>
      <rPr>
        <sz val="10"/>
        <rFont val="Arial"/>
        <family val="2"/>
      </rPr>
      <t xml:space="preserve"> All savings are calculated based on the following sources:</t>
    </r>
  </si>
  <si>
    <r>
      <rPr>
        <vertAlign val="superscript"/>
        <sz val="10"/>
        <rFont val="Arial"/>
        <family val="2"/>
      </rPr>
      <t>5</t>
    </r>
    <r>
      <rPr>
        <sz val="10"/>
        <rFont val="Arial"/>
        <family val="2"/>
      </rPr>
      <t xml:space="preserve"> Microwave savings are from ECONorthWest Studies received in December of 2011.</t>
    </r>
  </si>
  <si>
    <r>
      <t xml:space="preserve">Air Sealing / Envelope </t>
    </r>
    <r>
      <rPr>
        <vertAlign val="superscript"/>
        <sz val="10"/>
        <rFont val="Arial"/>
        <family val="2"/>
      </rPr>
      <t>6</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</si>
  <si>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</si>
  <si>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 xml:space="preserve">Commissioning </t>
    </r>
    <r>
      <rPr>
        <vertAlign val="superscript"/>
        <sz val="10"/>
        <rFont val="Arial"/>
        <family val="2"/>
      </rPr>
      <t>7</t>
    </r>
  </si>
  <si>
    <r>
      <rPr>
        <vertAlign val="superscript"/>
        <sz val="10"/>
        <rFont val="Arial"/>
        <family val="2"/>
      </rPr>
      <t>7</t>
    </r>
    <r>
      <rPr>
        <sz val="10"/>
        <rFont val="Arial"/>
        <family val="2"/>
      </rPr>
      <t xml:space="preserve"> Refers to optimizing the installation of the measure installed such as retrofitting pipes, etc.</t>
    </r>
  </si>
  <si>
    <r>
      <t xml:space="preserve">Audit </t>
    </r>
    <r>
      <rPr>
        <vertAlign val="superscript"/>
        <sz val="10"/>
        <rFont val="Arial"/>
        <family val="2"/>
      </rPr>
      <t>8</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</si>
  <si>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</si>
  <si>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t>Energy Savings Assistance CAM Program Table 2B-1, Eligible Common Area Measures List</t>
  </si>
  <si>
    <t>Effective Date</t>
  </si>
  <si>
    <t>Envelope</t>
  </si>
  <si>
    <r>
      <t>Common Area Measures Category and Eligible Measures Title</t>
    </r>
    <r>
      <rPr>
        <b/>
        <vertAlign val="superscript"/>
        <sz val="10"/>
        <rFont val="Arial"/>
        <family val="2"/>
      </rPr>
      <t xml:space="preserve"> 1</t>
    </r>
  </si>
  <si>
    <r>
      <t xml:space="preserve">End Date </t>
    </r>
    <r>
      <rPr>
        <b/>
        <vertAlign val="superscript"/>
        <sz val="10"/>
        <rFont val="Arial"/>
        <family val="2"/>
      </rPr>
      <t>2</t>
    </r>
  </si>
  <si>
    <r>
      <t xml:space="preserve">Eligible Climate Zones </t>
    </r>
    <r>
      <rPr>
        <b/>
        <vertAlign val="superscript"/>
        <sz val="10"/>
        <rFont val="Arial"/>
        <family val="2"/>
      </rPr>
      <t>3</t>
    </r>
  </si>
  <si>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</si>
  <si>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</si>
  <si>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</si>
  <si>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</si>
  <si>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t>Average Lifecycle Bill Savings / Treated Household</t>
  </si>
  <si>
    <t xml:space="preserve"> Energy Savings Assistance Program Table 4 - Homes / Buildings Treated</t>
  </si>
  <si>
    <t xml:space="preserve">[1] For IOU low income-related and Energy Efficiency reporting and analysis, the Goldsmith definition is applied. </t>
  </si>
  <si>
    <t>Energy Savings Assistance Program Table 7 (Second Refrigerators, In-Home Education, MyEnergy/My Account Platform)</t>
  </si>
  <si>
    <t>All Climate Zones</t>
  </si>
  <si>
    <t>Large Water Heater Replace</t>
  </si>
  <si>
    <t>Boiler Replace</t>
  </si>
  <si>
    <t xml:space="preserve">Air Sealing / Envelope </t>
  </si>
  <si>
    <t xml:space="preserve">All Climate Zones </t>
  </si>
  <si>
    <t>Attic Insulation</t>
  </si>
  <si>
    <t>Smart Thermostat</t>
  </si>
  <si>
    <t>CSD MF Tenant Units Treated</t>
  </si>
  <si>
    <t>Energy Savings Assistance Program Common Area Measures - Table 2B</t>
  </si>
  <si>
    <r>
      <t xml:space="preserve">ESA CAM Measures </t>
    </r>
    <r>
      <rPr>
        <b/>
        <vertAlign val="superscript"/>
        <sz val="10"/>
        <rFont val="Arial"/>
        <family val="2"/>
      </rPr>
      <t>2, 3</t>
    </r>
  </si>
  <si>
    <t>Multifamily Properties Treated</t>
  </si>
  <si>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</si>
  <si>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</si>
  <si>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</si>
  <si>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t>Table 3A-1, ESA Program</t>
  </si>
  <si>
    <t>Table 3A-2, ESA Program - CSD Leveraging</t>
  </si>
  <si>
    <t>Table 3A-3, Summary - ESA Program/CSD Leveraging</t>
  </si>
  <si>
    <t>Table 3B, ESA Program - Multifamily Common Area</t>
  </si>
  <si>
    <t>Average 1st Year Bill Savings / Treated Properties</t>
  </si>
  <si>
    <t>Average Lifecycle Bill Savings / Treated Properties</t>
  </si>
  <si>
    <t>Table 4A-1, ESA Program</t>
  </si>
  <si>
    <t>Table 4B, ESA Program - CSD Leveraging</t>
  </si>
  <si>
    <t>Table 4C, ESA Program - Multi-Family Common Area</t>
  </si>
  <si>
    <t>Properties Treated YTD</t>
  </si>
  <si>
    <t xml:space="preserve"> Energy Savings Assistance Program Table 4A-2 -  Homes Unwilling / Unable to Participate</t>
  </si>
  <si>
    <t>Table 5A, ESA Program</t>
  </si>
  <si>
    <t>Table 5B, ESA Program - CSD Leveraging</t>
  </si>
  <si>
    <t>Table 5C, ESA Program - Multi-Family Common Area</t>
  </si>
  <si>
    <t># of Properties Treated by Month</t>
  </si>
  <si>
    <t># of  Properties Treated by Month</t>
  </si>
  <si>
    <t>7A - Households Receiving Second Refrigerators</t>
  </si>
  <si>
    <t>7B - Households Receiving In- Home Energy Education Only</t>
  </si>
  <si>
    <t>7C - Households for My Energy/My Account Platform</t>
  </si>
  <si>
    <r>
      <t>Monthly Total</t>
    </r>
    <r>
      <rPr>
        <b/>
        <vertAlign val="superscript"/>
        <sz val="10"/>
        <color theme="1"/>
        <rFont val="Arial"/>
        <family val="2"/>
      </rPr>
      <t xml:space="preserve"> 3</t>
    </r>
  </si>
  <si>
    <t xml:space="preserve"> Energy Savings Assistance Program Table 1A - Energy Savings Assistance Program  Expenses Funded From 2009-2016 Unspent ESA Program Funds </t>
  </si>
  <si>
    <t>Freezers</t>
  </si>
  <si>
    <t>Water Heater Repair/Replace</t>
  </si>
  <si>
    <t>Tub Diverter/Spout</t>
  </si>
  <si>
    <t>Evaporative Cooler</t>
  </si>
  <si>
    <t>Energy Efficient Fan Control A/C Time Delay</t>
  </si>
  <si>
    <t>Prescriptive Duct Sealing</t>
  </si>
  <si>
    <t>High Efficiency Forced Air Unit (HE FAU)</t>
  </si>
  <si>
    <r>
      <t xml:space="preserve">Other Hot Water </t>
    </r>
    <r>
      <rPr>
        <vertAlign val="superscript"/>
        <sz val="10"/>
        <rFont val="Arial"/>
        <family val="2"/>
      </rPr>
      <t>4</t>
    </r>
  </si>
  <si>
    <r>
      <t>Tank and Pipe Insulation</t>
    </r>
    <r>
      <rPr>
        <vertAlign val="superscript"/>
        <sz val="10"/>
        <rFont val="Arial"/>
        <family val="2"/>
      </rPr>
      <t xml:space="preserve"> 5</t>
    </r>
  </si>
  <si>
    <r>
      <t>Total Households Weatherized</t>
    </r>
    <r>
      <rPr>
        <vertAlign val="superscript"/>
        <sz val="10"/>
        <rFont val="Arial"/>
        <family val="2"/>
      </rPr>
      <t xml:space="preserve"> 7</t>
    </r>
  </si>
  <si>
    <r>
      <t xml:space="preserve"># Eligible Households to be Treated for PY </t>
    </r>
    <r>
      <rPr>
        <b/>
        <vertAlign val="superscript"/>
        <sz val="10"/>
        <rFont val="Arial"/>
        <family val="2"/>
      </rPr>
      <t>8</t>
    </r>
  </si>
  <si>
    <r>
      <rPr>
        <vertAlign val="superscript"/>
        <sz val="10"/>
        <rFont val="Arial"/>
        <family val="2"/>
      </rPr>
      <t>8</t>
    </r>
    <r>
      <rPr>
        <sz val="10"/>
        <rFont val="Arial"/>
        <family val="2"/>
      </rPr>
      <t xml:space="preserve">  PY Target per AL 5325 Non-Standard Disposition</t>
    </r>
  </si>
  <si>
    <r>
      <t>ESA Program (Aliso Canyon - SCG &amp; SCE)</t>
    </r>
    <r>
      <rPr>
        <b/>
        <vertAlign val="superscript"/>
        <sz val="12"/>
        <rFont val="Arial"/>
        <family val="2"/>
      </rPr>
      <t xml:space="preserve"> 9</t>
    </r>
  </si>
  <si>
    <r>
      <rPr>
        <vertAlign val="superscript"/>
        <sz val="10"/>
        <rFont val="Arial"/>
        <family val="2"/>
      </rPr>
      <t>9</t>
    </r>
    <r>
      <rPr>
        <sz val="10"/>
        <rFont val="Arial"/>
        <family val="2"/>
      </rPr>
      <t xml:space="preserve"> Data for Aliso Canyon includes "First Touches and Re-Treatments".  </t>
    </r>
  </si>
  <si>
    <r>
      <rPr>
        <vertAlign val="superscript"/>
        <sz val="10"/>
        <rFont val="Arial"/>
        <family val="2"/>
      </rPr>
      <t>10</t>
    </r>
    <r>
      <rPr>
        <sz val="10"/>
        <rFont val="Arial"/>
        <family val="2"/>
      </rPr>
      <t xml:space="preserve"> First Touch, Re-Treatment and Aliso Canyon columns include estimation of some quantities corresponding to measures installed in homes counted treated in prior years.</t>
    </r>
  </si>
  <si>
    <r>
      <t xml:space="preserve">Year-To-Date Completed &amp; Expensed Installation </t>
    </r>
    <r>
      <rPr>
        <b/>
        <vertAlign val="superscript"/>
        <sz val="10"/>
        <rFont val="Arial"/>
        <family val="2"/>
      </rPr>
      <t>10</t>
    </r>
  </si>
  <si>
    <r>
      <rPr>
        <vertAlign val="superscript"/>
        <sz val="10"/>
        <rFont val="Arial"/>
        <family val="2"/>
      </rPr>
      <t>4</t>
    </r>
    <r>
      <rPr>
        <sz val="10"/>
        <rFont val="Arial"/>
        <family val="2"/>
      </rPr>
      <t xml:space="preserve"> Includes Faucet Aerators and Low Flow Showerheads</t>
    </r>
  </si>
  <si>
    <r>
      <rPr>
        <vertAlign val="superscript"/>
        <sz val="10"/>
        <rFont val="Arial"/>
        <family val="2"/>
      </rPr>
      <t>5</t>
    </r>
    <r>
      <rPr>
        <sz val="10"/>
        <rFont val="Arial"/>
        <family val="2"/>
      </rPr>
      <t xml:space="preserve"> Includes Water Heater Blankets and Water Heater Pipe Insulation</t>
    </r>
  </si>
  <si>
    <r>
      <t xml:space="preserve">Other Hot Water </t>
    </r>
    <r>
      <rPr>
        <vertAlign val="superscript"/>
        <sz val="10"/>
        <rFont val="Arial"/>
        <family val="2"/>
      </rPr>
      <t>3</t>
    </r>
  </si>
  <si>
    <r>
      <t>Tank and Pipe Insulation</t>
    </r>
    <r>
      <rPr>
        <vertAlign val="superscript"/>
        <sz val="10"/>
        <rFont val="Arial"/>
        <family val="2"/>
      </rPr>
      <t xml:space="preserve"> 4</t>
    </r>
  </si>
  <si>
    <r>
      <t xml:space="preserve">Air Sealing / Envelope </t>
    </r>
    <r>
      <rPr>
        <vertAlign val="superscript"/>
        <sz val="10"/>
        <rFont val="Arial"/>
        <family val="2"/>
      </rPr>
      <t>5</t>
    </r>
  </si>
  <si>
    <r>
      <t xml:space="preserve">Total Households Weatherized </t>
    </r>
    <r>
      <rPr>
        <vertAlign val="superscript"/>
        <sz val="10"/>
        <rFont val="Arial"/>
        <family val="2"/>
      </rPr>
      <t>6</t>
    </r>
  </si>
  <si>
    <r>
      <rPr>
        <vertAlign val="superscript"/>
        <sz val="10"/>
        <rFont val="Arial"/>
        <family val="2"/>
      </rPr>
      <t>6</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</si>
  <si>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3</t>
    </r>
    <r>
      <rPr>
        <sz val="10"/>
        <rFont val="Arial"/>
        <family val="2"/>
      </rPr>
      <t xml:space="preserve"> Includes Faucet Aerators and Low Flow Showerheads</t>
    </r>
  </si>
  <si>
    <t>Other Hot Water</t>
  </si>
  <si>
    <t>Tank and Pipe Insulation</t>
  </si>
  <si>
    <t>Thermostatic Shower Valves</t>
  </si>
  <si>
    <t xml:space="preserve">   DNV-GL  “Energy Savings Assistance (ESA) Program Impact Evaluation Program Years 2015-2017.” April 26, 2019.</t>
  </si>
  <si>
    <t xml:space="preserve">  DNV-GL  “Energy Savings Assistance (ESA) Program Impact Evaluation Program Years 2015-2017.” April 26, 2019.</t>
  </si>
  <si>
    <t>DNV-GL  “Energy Savings Assistance (ESA) Program Impact Evaluation Program Years 2015-2017.” April 26, 2019.</t>
  </si>
  <si>
    <t>New - LED Diffuse A-Lamps</t>
  </si>
  <si>
    <t>New - LED Reflector Bulbs (PAR/BR)</t>
  </si>
  <si>
    <t>New - LED Torchieres</t>
  </si>
  <si>
    <t>New - LED Exterior Hardwired Fixtures</t>
  </si>
  <si>
    <t>New - LED Internal Hardwire</t>
  </si>
  <si>
    <t>New - Smart Power Strips - Tier 2</t>
  </si>
  <si>
    <t>New - Blower Motor Retrofit</t>
  </si>
  <si>
    <t>New - Combined Showerhead/TSV</t>
  </si>
  <si>
    <t>New - Heat Pump Water Heater</t>
  </si>
  <si>
    <r>
      <t>Microwaves</t>
    </r>
    <r>
      <rPr>
        <vertAlign val="superscript"/>
        <sz val="10"/>
        <rFont val="Arial"/>
        <family val="2"/>
      </rPr>
      <t xml:space="preserve"> 5</t>
    </r>
  </si>
  <si>
    <r>
      <rPr>
        <b/>
        <sz val="10"/>
        <rFont val="Arial"/>
        <family val="2"/>
      </rPr>
      <t>Note:</t>
    </r>
    <r>
      <rPr>
        <sz val="10"/>
        <rFont val="Arial"/>
        <family val="2"/>
      </rPr>
      <t xml:space="preserve"> agencies marked with and asterisk (*) are also CHANGES CBOs. At the 9/27/19 CHANGES Quarterly Meeting, the IOUs were informed that these organizations' CARE capitation contracts will be terminated. They will, however, remian CHANGES CBOs.</t>
    </r>
  </si>
  <si>
    <t>CARE Enrollment</t>
  </si>
  <si>
    <r>
      <t>CHANGES: Monthly summary of ratepayers provided education, needs assistance and dispute resolution services</t>
    </r>
    <r>
      <rPr>
        <b/>
        <vertAlign val="superscript"/>
        <sz val="14"/>
        <color theme="1"/>
        <rFont val="Arial"/>
        <family val="2"/>
      </rPr>
      <t>1</t>
    </r>
  </si>
  <si>
    <t>No. of attendees at Consumer Education sessions</t>
  </si>
  <si>
    <t>Consumer Education Topic</t>
  </si>
  <si>
    <r>
      <rPr>
        <vertAlign val="superscript"/>
        <sz val="10"/>
        <color theme="1"/>
        <rFont val="Arial"/>
        <family val="2"/>
      </rPr>
      <t>1</t>
    </r>
    <r>
      <rPr>
        <sz val="10"/>
        <color theme="1"/>
        <rFont val="Arial"/>
        <family val="2"/>
      </rPr>
      <t xml:space="preserve"> This table was was provided by CHANGES contractor, Self Help for the Elderly, via CSID for SoCalGas and Southern California Edison combined. </t>
    </r>
  </si>
  <si>
    <r>
      <rPr>
        <vertAlign val="superscript"/>
        <sz val="10"/>
        <color theme="1"/>
        <rFont val="Arial"/>
        <family val="2"/>
      </rPr>
      <t>3</t>
    </r>
    <r>
      <rPr>
        <sz val="10"/>
        <color theme="1"/>
        <rFont val="Arial"/>
        <family val="2"/>
      </rPr>
      <t xml:space="preserve"> As of July 2019, totals are reported on a monthly basis.</t>
    </r>
  </si>
  <si>
    <r>
      <t>Gas Only</t>
    </r>
    <r>
      <rPr>
        <b/>
        <vertAlign val="superscript"/>
        <sz val="10"/>
        <rFont val="Arial"/>
        <family val="2"/>
      </rPr>
      <t xml:space="preserve"> 1</t>
    </r>
  </si>
  <si>
    <r>
      <rPr>
        <vertAlign val="superscript"/>
        <sz val="10"/>
        <rFont val="Arial"/>
        <family val="2"/>
      </rPr>
      <t>1</t>
    </r>
    <r>
      <rPr>
        <sz val="10"/>
        <rFont val="Arial"/>
        <family val="2"/>
      </rPr>
      <t xml:space="preserve">  As of September 2019, all savings are calculated based on the following source:</t>
    </r>
  </si>
  <si>
    <r>
      <rPr>
        <vertAlign val="superscript"/>
        <sz val="10"/>
        <rFont val="Arial"/>
        <family val="2"/>
      </rPr>
      <t>2</t>
    </r>
    <r>
      <rPr>
        <sz val="10"/>
        <rFont val="Arial"/>
        <family val="2"/>
      </rPr>
      <t xml:space="preserve">  As of September 2019, all savings are calculated based on the following source:</t>
    </r>
  </si>
  <si>
    <r>
      <t xml:space="preserve">Therm </t>
    </r>
    <r>
      <rPr>
        <b/>
        <vertAlign val="superscript"/>
        <sz val="10"/>
        <rFont val="Arial"/>
        <family val="2"/>
      </rPr>
      <t>1</t>
    </r>
  </si>
  <si>
    <t>1 - Savings calculated via deemed savings; NMEC methodology continues to be reviewed and evaluated with the Energy Division</t>
  </si>
  <si>
    <t>Water Heater Replace</t>
  </si>
  <si>
    <r>
      <rPr>
        <vertAlign val="superscript"/>
        <sz val="10"/>
        <rFont val="Arial"/>
        <family val="2"/>
      </rPr>
      <t>3</t>
    </r>
    <r>
      <rPr>
        <sz val="10"/>
        <rFont val="Arial"/>
        <family val="2"/>
      </rPr>
      <t xml:space="preserve"> Overspent related to 4-year Impact Evaluation study budget due to timing of billing from Lead IOU for cost related to 2016. </t>
    </r>
  </si>
  <si>
    <r>
      <t xml:space="preserve">Low Income Impact Evaluation </t>
    </r>
    <r>
      <rPr>
        <vertAlign val="superscript"/>
        <sz val="10"/>
        <rFont val="Arial"/>
        <family val="2"/>
      </rPr>
      <t>2</t>
    </r>
  </si>
  <si>
    <r>
      <t xml:space="preserve">Low Income Needs Assessment </t>
    </r>
    <r>
      <rPr>
        <vertAlign val="superscript"/>
        <sz val="10"/>
        <rFont val="Arial"/>
        <family val="2"/>
      </rPr>
      <t>2,3</t>
    </r>
  </si>
  <si>
    <t>CPUC Energy Division</t>
  </si>
  <si>
    <r>
      <rPr>
        <vertAlign val="superscript"/>
        <sz val="10"/>
        <rFont val="Arial"/>
        <family val="2"/>
      </rPr>
      <t>2</t>
    </r>
    <r>
      <rPr>
        <sz val="10"/>
        <rFont val="Arial"/>
        <family val="2"/>
      </rPr>
      <t xml:space="preserve"> Year to date expenses include cost from current year 2020.</t>
    </r>
  </si>
  <si>
    <t>2019 activities. This amount will be incorporated in 2019 costs as reported in the SoCalGas’ Annual Report filed May 2020.</t>
  </si>
  <si>
    <r>
      <t xml:space="preserve">Administration </t>
    </r>
    <r>
      <rPr>
        <vertAlign val="superscript"/>
        <sz val="10"/>
        <rFont val="Arial"/>
        <family val="2"/>
      </rPr>
      <t>9</t>
    </r>
  </si>
  <si>
    <r>
      <rPr>
        <vertAlign val="superscript"/>
        <sz val="10"/>
        <rFont val="Arial"/>
        <family val="2"/>
      </rPr>
      <t>10</t>
    </r>
    <r>
      <rPr>
        <sz val="10"/>
        <rFont val="Arial"/>
        <family val="2"/>
      </rPr>
      <t xml:space="preserve"> Multifamily properties are sites with at least five (5) or more dwelling units.  The properties may have multiple buildings. </t>
    </r>
  </si>
  <si>
    <r>
      <t xml:space="preserve">Total number of Multifamily Properties Treated </t>
    </r>
    <r>
      <rPr>
        <b/>
        <vertAlign val="superscript"/>
        <sz val="10"/>
        <rFont val="Arial"/>
        <family val="2"/>
      </rPr>
      <t>10</t>
    </r>
  </si>
  <si>
    <r>
      <rPr>
        <vertAlign val="superscript"/>
        <sz val="10"/>
        <rFont val="Arial"/>
        <family val="2"/>
      </rPr>
      <t>11</t>
    </r>
    <r>
      <rPr>
        <sz val="10"/>
        <rFont val="Arial"/>
        <family val="2"/>
      </rPr>
      <t xml:space="preserve"> Multifamily tenant units are the number of dwelling units located within properties treated.  This number does not represent the same number of dwellings treated as captured in table 2A.</t>
    </r>
  </si>
  <si>
    <r>
      <t xml:space="preserve">Total Number of Multifamily Tenant Units w/in Properties Treated </t>
    </r>
    <r>
      <rPr>
        <b/>
        <vertAlign val="superscript"/>
        <sz val="10"/>
        <rFont val="Arial"/>
        <family val="2"/>
      </rPr>
      <t>11</t>
    </r>
  </si>
  <si>
    <t>LACDA</t>
  </si>
  <si>
    <r>
      <rPr>
        <vertAlign val="superscript"/>
        <sz val="10"/>
        <rFont val="Arial"/>
        <family val="2"/>
      </rPr>
      <t>1</t>
    </r>
    <r>
      <rPr>
        <sz val="10"/>
        <rFont val="Arial"/>
        <family val="2"/>
      </rPr>
      <t xml:space="preserve"> All capitation contractors with contracts are listed regardless of whether they have signed up customers or submitted invoices this year.</t>
    </r>
  </si>
  <si>
    <t>CARE Recertification/Audit</t>
  </si>
  <si>
    <t>HEAP/LiHEAP</t>
  </si>
  <si>
    <r>
      <rPr>
        <vertAlign val="superscript"/>
        <sz val="10"/>
        <rFont val="Arial"/>
        <family val="2"/>
      </rPr>
      <t>1</t>
    </r>
    <r>
      <rPr>
        <sz val="10"/>
        <rFont val="Arial"/>
        <family val="2"/>
      </rPr>
      <t xml:space="preserve"> Reflects the authorized funding in D.16-11-022.  Additional funds allocated from prior-cycle unspent budgets as ordered in G-3532 dated December 14, 2017, Non-Standard Disposition of Clear Plan AL 5256, dated May 18,</t>
    </r>
  </si>
  <si>
    <r>
      <rPr>
        <vertAlign val="superscript"/>
        <sz val="10"/>
        <rFont val="Arial"/>
        <family val="2"/>
      </rPr>
      <t xml:space="preserve">2 </t>
    </r>
    <r>
      <rPr>
        <sz val="10"/>
        <rFont val="Arial"/>
        <family val="2"/>
      </rPr>
      <t>Pilot current year expenditures related to 2019 activity paid and posted in Jan 2020, however total 2017-2020 cycle spend still within overall cycle budget.</t>
    </r>
  </si>
  <si>
    <r>
      <rPr>
        <vertAlign val="superscript"/>
        <sz val="10"/>
        <rFont val="Arial"/>
        <family val="2"/>
      </rPr>
      <t>3</t>
    </r>
    <r>
      <rPr>
        <sz val="10"/>
        <rFont val="Arial"/>
        <family val="2"/>
      </rPr>
      <t xml:space="preserve"> Studies YTD credit amount due to December 2019 accrual estimate higher than January 2020 actual amount posted. </t>
    </r>
  </si>
  <si>
    <r>
      <rPr>
        <b/>
        <sz val="10"/>
        <rFont val="Arial"/>
        <family val="2"/>
      </rPr>
      <t>Note:</t>
    </r>
    <r>
      <rPr>
        <sz val="10"/>
        <rFont val="Arial"/>
        <family val="2"/>
      </rPr>
      <t xml:space="preserve"> In January 2020, a manual adjustment was made to exclude a net accrual/reversal debit amount of $1,987,394 for contractor costs related to all ESA Program measure categories associated to December</t>
    </r>
  </si>
  <si>
    <t xml:space="preserve"> HVAC</t>
  </si>
  <si>
    <r>
      <t xml:space="preserve">Pilot </t>
    </r>
    <r>
      <rPr>
        <vertAlign val="superscript"/>
        <sz val="10"/>
        <rFont val="Arial"/>
        <family val="2"/>
      </rPr>
      <t>2</t>
    </r>
  </si>
  <si>
    <r>
      <t xml:space="preserve">Studies </t>
    </r>
    <r>
      <rPr>
        <vertAlign val="superscript"/>
        <sz val="10"/>
        <rFont val="Arial"/>
        <family val="2"/>
      </rPr>
      <t>3</t>
    </r>
  </si>
  <si>
    <t>Farsi</t>
  </si>
  <si>
    <t>Enroll in Energy Assistance programs</t>
  </si>
  <si>
    <t>ESAP</t>
  </si>
  <si>
    <t>March 2020</t>
  </si>
  <si>
    <t xml:space="preserve"> March 2020</t>
  </si>
  <si>
    <t>Enclosure $1,211,115,  HVAC $785,736, Maintenance $59,205, Customer Enrollment $924,156, In Home Energy Education $58,080, Inspections $77,563.</t>
  </si>
  <si>
    <r>
      <rPr>
        <vertAlign val="superscript"/>
        <sz val="10"/>
        <rFont val="Arial"/>
        <family val="2"/>
      </rPr>
      <t>4</t>
    </r>
    <r>
      <rPr>
        <sz val="10"/>
        <rFont val="Arial"/>
        <family val="2"/>
      </rPr>
      <t> Current month and YTD expenditures include a quarterly accrual of $3,999,534 in the following reporting categories:  Appliances $72,640, Domestic Hot Water $811,039</t>
    </r>
  </si>
  <si>
    <r>
      <t xml:space="preserve">Current Month Expenses </t>
    </r>
    <r>
      <rPr>
        <b/>
        <vertAlign val="superscript"/>
        <sz val="10"/>
        <rFont val="Arial"/>
        <family val="2"/>
      </rPr>
      <t>4</t>
    </r>
  </si>
  <si>
    <r>
      <t xml:space="preserve">Year to Date Expenses </t>
    </r>
    <r>
      <rPr>
        <b/>
        <vertAlign val="superscript"/>
        <sz val="10"/>
        <rFont val="Arial"/>
        <family val="2"/>
      </rPr>
      <t>4</t>
    </r>
  </si>
  <si>
    <t>Expenses Since Jan. 1, 2020</t>
  </si>
  <si>
    <t>% of 2020 Budget Expensed</t>
  </si>
  <si>
    <t>February 1 - 29, 2020</t>
  </si>
  <si>
    <t>Japenese</t>
  </si>
  <si>
    <t>Reporting Period: February 2020</t>
  </si>
  <si>
    <t>Billing Language Changed</t>
  </si>
  <si>
    <t>Gas Assistance Fund</t>
  </si>
  <si>
    <t>Set Up New Account</t>
  </si>
  <si>
    <t>Reported Safety Problem</t>
  </si>
  <si>
    <t>Payment Pan</t>
  </si>
  <si>
    <t>Pashto</t>
  </si>
  <si>
    <t xml:space="preserve">2018, and Non-Standard Disposition of Midcycle AL 5325, dated December 19, 2018 are not shown on this table but appear on Table 1A. </t>
  </si>
  <si>
    <r>
      <rPr>
        <vertAlign val="superscript"/>
        <sz val="10"/>
        <rFont val="Arial"/>
        <family val="2"/>
      </rPr>
      <t xml:space="preserve">6 </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</si>
  <si>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7</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</si>
  <si>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5</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</si>
  <si>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4</t>
    </r>
    <r>
      <rPr>
        <sz val="10"/>
        <rFont val="Arial"/>
        <family val="2"/>
      </rPr>
      <t xml:space="preserve"> Includes Water Heater Blankets and Water Heater Pipe Insulation.</t>
    </r>
  </si>
  <si>
    <r>
      <t>Households Requested to Verify</t>
    </r>
    <r>
      <rPr>
        <b/>
        <vertAlign val="superscript"/>
        <sz val="10"/>
        <rFont val="Arial"/>
        <family val="2"/>
      </rPr>
      <t>1</t>
    </r>
  </si>
  <si>
    <t>% of CARE Enrolled Requested to Verify Total</t>
  </si>
  <si>
    <t>CARE  Households De-enrolled (Due to no response)</t>
  </si>
  <si>
    <t>CARE Households De-enrolled (Verified as Ineligible)</t>
  </si>
  <si>
    <r>
      <t>Total Households De-enrolled</t>
    </r>
    <r>
      <rPr>
        <b/>
        <vertAlign val="superscript"/>
        <sz val="10"/>
        <rFont val="Arial"/>
        <family val="2"/>
      </rPr>
      <t>2</t>
    </r>
  </si>
  <si>
    <r>
      <t>% De-enrolled through Post Enrollment Verification</t>
    </r>
    <r>
      <rPr>
        <b/>
        <vertAlign val="superscript"/>
        <sz val="10"/>
        <rFont val="Arial"/>
        <family val="2"/>
      </rPr>
      <t>3</t>
    </r>
  </si>
  <si>
    <t>% of Total CARE Households De-enrolled</t>
  </si>
  <si>
    <t xml:space="preserve">% of CARE Enrolled Requested to Verify Total </t>
  </si>
  <si>
    <r>
      <t>Total Households De-enrolled</t>
    </r>
    <r>
      <rPr>
        <b/>
        <vertAlign val="superscript"/>
        <sz val="8"/>
        <rFont val="Arial"/>
        <family val="2"/>
      </rPr>
      <t>2</t>
    </r>
  </si>
  <si>
    <r>
      <t>% De-enrolled through HUV Post Enrollment Verification</t>
    </r>
    <r>
      <rPr>
        <b/>
        <vertAlign val="superscript"/>
        <sz val="10"/>
        <rFont val="Arial"/>
        <family val="2"/>
      </rPr>
      <t>3</t>
    </r>
  </si>
  <si>
    <r>
      <t>Households Requested to Recertify</t>
    </r>
    <r>
      <rPr>
        <b/>
        <vertAlign val="superscript"/>
        <sz val="10"/>
        <rFont val="Arial"/>
        <family val="2"/>
      </rPr>
      <t>1</t>
    </r>
  </si>
  <si>
    <t>% of Households Total (C/B)</t>
  </si>
  <si>
    <r>
      <t>Households Recertified</t>
    </r>
    <r>
      <rPr>
        <b/>
        <vertAlign val="superscript"/>
        <sz val="10"/>
        <rFont val="Arial"/>
        <family val="2"/>
      </rPr>
      <t>2</t>
    </r>
  </si>
  <si>
    <r>
      <t>Households De-enrolled</t>
    </r>
    <r>
      <rPr>
        <b/>
        <vertAlign val="superscript"/>
        <sz val="10"/>
        <rFont val="Arial"/>
        <family val="2"/>
      </rPr>
      <t>3</t>
    </r>
  </si>
  <si>
    <r>
      <t>Recertification Rate %</t>
    </r>
    <r>
      <rPr>
        <b/>
        <vertAlign val="superscript"/>
        <sz val="10"/>
        <rFont val="Arial"/>
        <family val="2"/>
      </rPr>
      <t xml:space="preserve">4 </t>
    </r>
    <r>
      <rPr>
        <b/>
        <sz val="10"/>
        <rFont val="Arial"/>
        <family val="2"/>
      </rPr>
      <t>(E/C)</t>
    </r>
  </si>
  <si>
    <t>% of Total Households De-enrolled
(F/B)</t>
  </si>
  <si>
    <r>
      <rPr>
        <vertAlign val="superscript"/>
        <sz val="12"/>
        <color theme="1"/>
        <rFont val="Times New Roman"/>
        <family val="1"/>
      </rPr>
      <t>1</t>
    </r>
    <r>
      <rPr>
        <sz val="12"/>
        <color theme="1"/>
        <rFont val="Times New Roman"/>
        <family val="1"/>
      </rPr>
      <t xml:space="preserve"> Information provided by CHANGES contractor.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</si>
</sst>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 numFmtId="180" formatCode="&quot;$&quot;#,##0.00"/>
  </numFmts>
  <fonts count="17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sz val="12"/>
      <color theme="1"/>
      <name val="Times New Roman"/>
      <family val="1"/>
    </font>
    <font>
      <sz val="11"/>
      <name val="Calibri"/>
      <family val="2"/>
      <scheme val="minor"/>
    </font>
    <font>
      <vertAlign val="superscrip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
      <sz val="12"/>
      <color theme="1"/>
      <name val="Cambria"/>
      <family val="2"/>
    </font>
    <font>
      <b/>
      <vertAlign val="superscript"/>
      <sz val="14"/>
      <color theme="1"/>
      <name val="Arial"/>
      <family val="2"/>
    </font>
    <font>
      <sz val="10"/>
      <name val="Arial"/>
      <family val="2"/>
    </font>
    <font>
      <b/>
      <sz val="12"/>
      <color rgb="FF000000"/>
      <name val="Times New Roman"/>
      <family val="1"/>
    </font>
    <font>
      <vertAlign val="superscript"/>
      <sz val="12"/>
      <color theme="1"/>
      <name val="Times New Roman"/>
      <family val="1"/>
    </font>
  </fonts>
  <fills count="11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
      <patternFill patternType="solid">
        <fgColor theme="7" tint="0.59999389629810485"/>
        <bgColor indexed="64"/>
      </patternFill>
    </fill>
    <fill>
      <patternFill patternType="solid">
        <fgColor theme="7" tint="0.39997558519241921"/>
        <bgColor indexed="64"/>
      </patternFill>
    </fill>
  </fills>
  <borders count="111">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s>
  <cellStyleXfs count="47512">
    <xf numFmtId="0" fontId="0" fillId="0" borderId="0"/>
    <xf numFmtId="170" fontId="21" fillId="2" borderId="0" applyNumberFormat="0" applyBorder="0" applyAlignment="0" applyProtection="0"/>
    <xf numFmtId="170" fontId="21" fillId="3" borderId="0" applyNumberFormat="0" applyBorder="0" applyAlignment="0" applyProtection="0"/>
    <xf numFmtId="170" fontId="21" fillId="4" borderId="0" applyNumberFormat="0" applyBorder="0" applyAlignment="0" applyProtection="0"/>
    <xf numFmtId="170" fontId="21" fillId="5" borderId="0" applyNumberFormat="0" applyBorder="0" applyAlignment="0" applyProtection="0"/>
    <xf numFmtId="170" fontId="21" fillId="6" borderId="0" applyNumberFormat="0" applyBorder="0" applyAlignment="0" applyProtection="0"/>
    <xf numFmtId="170" fontId="21" fillId="7" borderId="0" applyNumberFormat="0" applyBorder="0" applyAlignment="0" applyProtection="0"/>
    <xf numFmtId="170" fontId="21" fillId="8" borderId="0" applyNumberFormat="0" applyBorder="0" applyAlignment="0" applyProtection="0"/>
    <xf numFmtId="170" fontId="21" fillId="9" borderId="0" applyNumberFormat="0" applyBorder="0" applyAlignment="0" applyProtection="0"/>
    <xf numFmtId="170" fontId="21" fillId="10" borderId="0" applyNumberFormat="0" applyBorder="0" applyAlignment="0" applyProtection="0"/>
    <xf numFmtId="170" fontId="21" fillId="5" borderId="0" applyNumberFormat="0" applyBorder="0" applyAlignment="0" applyProtection="0"/>
    <xf numFmtId="170" fontId="21" fillId="8" borderId="0" applyNumberFormat="0" applyBorder="0" applyAlignment="0" applyProtection="0"/>
    <xf numFmtId="170" fontId="21" fillId="11" borderId="0" applyNumberFormat="0" applyBorder="0" applyAlignment="0" applyProtection="0"/>
    <xf numFmtId="170" fontId="22" fillId="12" borderId="0" applyNumberFormat="0" applyBorder="0" applyAlignment="0" applyProtection="0"/>
    <xf numFmtId="170" fontId="22" fillId="9" borderId="0" applyNumberFormat="0" applyBorder="0" applyAlignment="0" applyProtection="0"/>
    <xf numFmtId="170" fontId="22" fillId="10" borderId="0" applyNumberFormat="0" applyBorder="0" applyAlignment="0" applyProtection="0"/>
    <xf numFmtId="170" fontId="22" fillId="13" borderId="0" applyNumberFormat="0" applyBorder="0" applyAlignment="0" applyProtection="0"/>
    <xf numFmtId="170" fontId="22" fillId="14" borderId="0" applyNumberFormat="0" applyBorder="0" applyAlignment="0" applyProtection="0"/>
    <xf numFmtId="170" fontId="22" fillId="15" borderId="0" applyNumberFormat="0" applyBorder="0" applyAlignment="0" applyProtection="0"/>
    <xf numFmtId="170" fontId="22" fillId="16" borderId="0" applyNumberFormat="0" applyBorder="0" applyAlignment="0" applyProtection="0"/>
    <xf numFmtId="170" fontId="22" fillId="17" borderId="0" applyNumberFormat="0" applyBorder="0" applyAlignment="0" applyProtection="0"/>
    <xf numFmtId="170" fontId="22" fillId="18" borderId="0" applyNumberFormat="0" applyBorder="0" applyAlignment="0" applyProtection="0"/>
    <xf numFmtId="170" fontId="22" fillId="13" borderId="0" applyNumberFormat="0" applyBorder="0" applyAlignment="0" applyProtection="0"/>
    <xf numFmtId="170" fontId="22" fillId="14" borderId="0" applyNumberFormat="0" applyBorder="0" applyAlignment="0" applyProtection="0"/>
    <xf numFmtId="170" fontId="22" fillId="19" borderId="0" applyNumberFormat="0" applyBorder="0" applyAlignment="0" applyProtection="0"/>
    <xf numFmtId="166" fontId="41" fillId="20" borderId="1">
      <alignment horizontal="center" vertical="center"/>
    </xf>
    <xf numFmtId="166" fontId="41" fillId="20" borderId="1">
      <alignment horizontal="center" vertical="center"/>
    </xf>
    <xf numFmtId="166" fontId="41" fillId="20" borderId="1">
      <alignment horizontal="center" vertical="center"/>
    </xf>
    <xf numFmtId="166" fontId="41" fillId="20" borderId="1">
      <alignment horizontal="center" vertical="center"/>
    </xf>
    <xf numFmtId="170" fontId="23" fillId="3" borderId="0" applyNumberFormat="0" applyBorder="0" applyAlignment="0" applyProtection="0"/>
    <xf numFmtId="170" fontId="24" fillId="21" borderId="2" applyNumberFormat="0" applyAlignment="0" applyProtection="0"/>
    <xf numFmtId="170" fontId="25" fillId="22" borderId="3" applyNumberFormat="0" applyAlignment="0" applyProtection="0"/>
    <xf numFmtId="41" fontId="3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70" fontId="26" fillId="0" borderId="0" applyNumberForma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170" fontId="27" fillId="4" borderId="0" applyNumberFormat="0" applyBorder="0" applyAlignment="0" applyProtection="0"/>
    <xf numFmtId="38" fontId="42" fillId="23" borderId="0" applyNumberFormat="0" applyBorder="0" applyAlignment="0" applyProtection="0"/>
    <xf numFmtId="38" fontId="42" fillId="23" borderId="0" applyNumberFormat="0" applyBorder="0" applyAlignment="0" applyProtection="0"/>
    <xf numFmtId="170" fontId="43" fillId="0" borderId="0" applyNumberFormat="0" applyFill="0" applyBorder="0" applyAlignment="0" applyProtection="0"/>
    <xf numFmtId="170" fontId="39" fillId="0" borderId="4" applyNumberFormat="0" applyAlignment="0" applyProtection="0">
      <alignment horizontal="left" vertical="center"/>
    </xf>
    <xf numFmtId="170" fontId="39" fillId="0" borderId="5">
      <alignment horizontal="left" vertical="center"/>
    </xf>
    <xf numFmtId="170" fontId="44" fillId="0" borderId="0" applyNumberFormat="0" applyFont="0" applyFill="0" applyBorder="0" applyProtection="0"/>
    <xf numFmtId="170" fontId="44" fillId="0" borderId="0" applyNumberFormat="0" applyFont="0" applyFill="0" applyBorder="0" applyProtection="0"/>
    <xf numFmtId="170" fontId="44" fillId="0" borderId="0" applyNumberFormat="0" applyFont="0" applyFill="0" applyBorder="0" applyProtection="0"/>
    <xf numFmtId="170" fontId="39" fillId="0" borderId="0" applyNumberFormat="0" applyFont="0" applyFill="0" applyBorder="0" applyProtection="0"/>
    <xf numFmtId="170" fontId="39" fillId="0" borderId="0" applyNumberFormat="0" applyFont="0" applyFill="0" applyBorder="0" applyProtection="0"/>
    <xf numFmtId="170" fontId="39" fillId="0" borderId="0" applyNumberFormat="0" applyFont="0" applyFill="0" applyBorder="0" applyProtection="0"/>
    <xf numFmtId="170" fontId="28" fillId="0" borderId="7" applyNumberFormat="0" applyFill="0" applyAlignment="0" applyProtection="0"/>
    <xf numFmtId="170" fontId="28" fillId="0" borderId="0" applyNumberFormat="0" applyFill="0" applyBorder="0" applyAlignment="0" applyProtection="0"/>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8" fontId="35" fillId="0" borderId="0" applyFont="0" applyFill="0" applyBorder="0" applyAlignment="0" applyProtection="0">
      <alignment horizontal="center"/>
    </xf>
    <xf numFmtId="170" fontId="45" fillId="0" borderId="8" applyNumberFormat="0" applyFill="0" applyAlignment="0" applyProtection="0"/>
    <xf numFmtId="0" fontId="74" fillId="0" borderId="0" applyNumberFormat="0" applyFill="0" applyBorder="0" applyAlignment="0" applyProtection="0">
      <alignment vertical="top"/>
      <protection locked="0"/>
    </xf>
    <xf numFmtId="10" fontId="42" fillId="24" borderId="9" applyNumberFormat="0" applyBorder="0" applyAlignment="0" applyProtection="0"/>
    <xf numFmtId="10" fontId="42" fillId="24" borderId="9" applyNumberFormat="0" applyBorder="0" applyAlignment="0" applyProtection="0"/>
    <xf numFmtId="170" fontId="29" fillId="7" borderId="2" applyNumberFormat="0" applyAlignment="0" applyProtection="0"/>
    <xf numFmtId="170" fontId="29" fillId="7" borderId="2" applyNumberFormat="0" applyAlignment="0" applyProtection="0"/>
    <xf numFmtId="170" fontId="29" fillId="7" borderId="2" applyNumberFormat="0" applyAlignment="0" applyProtection="0"/>
    <xf numFmtId="170" fontId="29" fillId="7" borderId="2" applyNumberFormat="0" applyAlignment="0" applyProtection="0"/>
    <xf numFmtId="170" fontId="29" fillId="7" borderId="2" applyNumberFormat="0" applyAlignment="0" applyProtection="0"/>
    <xf numFmtId="170" fontId="30" fillId="0" borderId="10" applyNumberFormat="0" applyFill="0" applyAlignment="0" applyProtection="0"/>
    <xf numFmtId="170" fontId="31" fillId="25" borderId="0" applyNumberFormat="0" applyBorder="0" applyAlignment="0" applyProtection="0"/>
    <xf numFmtId="37" fontId="46" fillId="0" borderId="0"/>
    <xf numFmtId="37" fontId="46" fillId="0" borderId="0"/>
    <xf numFmtId="37" fontId="46" fillId="0" borderId="0"/>
    <xf numFmtId="37" fontId="46" fillId="0" borderId="0"/>
    <xf numFmtId="169" fontId="47" fillId="0" borderId="0"/>
    <xf numFmtId="169" fontId="47" fillId="0" borderId="0"/>
    <xf numFmtId="169" fontId="47" fillId="0" borderId="0"/>
    <xf numFmtId="169" fontId="4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0" fontId="35" fillId="0" borderId="0"/>
    <xf numFmtId="170" fontId="61" fillId="0" borderId="0"/>
    <xf numFmtId="170" fontId="6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0" fontId="35" fillId="0" borderId="0"/>
    <xf numFmtId="0" fontId="35" fillId="0" borderId="0"/>
    <xf numFmtId="170" fontId="35" fillId="0" borderId="0"/>
    <xf numFmtId="0" fontId="35" fillId="0" borderId="0"/>
    <xf numFmtId="170" fontId="35" fillId="0" borderId="0"/>
    <xf numFmtId="0" fontId="35" fillId="0" borderId="0"/>
    <xf numFmtId="170" fontId="35" fillId="0" borderId="0"/>
    <xf numFmtId="0" fontId="35" fillId="0" borderId="0"/>
    <xf numFmtId="170" fontId="35" fillId="0" borderId="0"/>
    <xf numFmtId="170" fontId="72" fillId="0" borderId="0"/>
    <xf numFmtId="170" fontId="35" fillId="0" borderId="0"/>
    <xf numFmtId="0" fontId="35" fillId="0" borderId="0"/>
    <xf numFmtId="0" fontId="35" fillId="0" borderId="0"/>
    <xf numFmtId="0" fontId="35" fillId="0" borderId="0"/>
    <xf numFmtId="0" fontId="35" fillId="0" borderId="0"/>
    <xf numFmtId="0" fontId="35" fillId="0" borderId="0"/>
    <xf numFmtId="0" fontId="76" fillId="0" borderId="0"/>
    <xf numFmtId="0" fontId="76" fillId="0" borderId="0"/>
    <xf numFmtId="0" fontId="76" fillId="0" borderId="0"/>
    <xf numFmtId="0" fontId="76" fillId="0" borderId="0"/>
    <xf numFmtId="0" fontId="76" fillId="0" borderId="0"/>
    <xf numFmtId="170" fontId="72" fillId="0" borderId="0"/>
    <xf numFmtId="0" fontId="76" fillId="0" borderId="0"/>
    <xf numFmtId="0" fontId="76" fillId="0" borderId="0"/>
    <xf numFmtId="0" fontId="76" fillId="0" borderId="0"/>
    <xf numFmtId="0" fontId="76" fillId="0" borderId="0"/>
    <xf numFmtId="0" fontId="76" fillId="0" borderId="0"/>
    <xf numFmtId="0" fontId="76" fillId="0" borderId="0"/>
    <xf numFmtId="170" fontId="72" fillId="0" borderId="0"/>
    <xf numFmtId="170" fontId="35" fillId="0" borderId="0"/>
    <xf numFmtId="170" fontId="35" fillId="0" borderId="0"/>
    <xf numFmtId="170" fontId="35" fillId="0" borderId="0"/>
    <xf numFmtId="0" fontId="35" fillId="0" borderId="0"/>
    <xf numFmtId="170" fontId="35" fillId="26" borderId="11" applyNumberFormat="0" applyFont="0" applyAlignment="0" applyProtection="0"/>
    <xf numFmtId="170" fontId="32" fillId="21" borderId="12"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 fontId="37" fillId="27" borderId="12" applyNumberFormat="0" applyProtection="0">
      <alignment vertical="center"/>
    </xf>
    <xf numFmtId="4" fontId="37" fillId="27" borderId="12" applyNumberFormat="0" applyProtection="0">
      <alignment vertical="center"/>
    </xf>
    <xf numFmtId="4" fontId="73" fillId="28" borderId="9" applyNumberFormat="0" applyProtection="0">
      <alignment horizontal="right" vertical="center" wrapText="1"/>
    </xf>
    <xf numFmtId="4" fontId="37" fillId="27" borderId="12" applyNumberFormat="0" applyProtection="0">
      <alignment vertical="center"/>
    </xf>
    <xf numFmtId="4" fontId="73" fillId="28" borderId="9" applyNumberFormat="0" applyProtection="0">
      <alignment horizontal="right" vertical="center" wrapText="1"/>
    </xf>
    <xf numFmtId="4" fontId="54" fillId="27" borderId="13" applyNumberFormat="0" applyProtection="0">
      <alignment vertical="center"/>
    </xf>
    <xf numFmtId="4" fontId="55" fillId="29" borderId="6">
      <alignment vertical="center"/>
    </xf>
    <xf numFmtId="4" fontId="56" fillId="29" borderId="6">
      <alignment vertical="center"/>
    </xf>
    <xf numFmtId="4" fontId="55" fillId="30" borderId="6">
      <alignment vertical="center"/>
    </xf>
    <xf numFmtId="4" fontId="56" fillId="30" borderId="6">
      <alignment vertical="center"/>
    </xf>
    <xf numFmtId="4" fontId="37" fillId="27" borderId="12" applyNumberFormat="0" applyProtection="0">
      <alignment horizontal="left" vertical="center" indent="1"/>
    </xf>
    <xf numFmtId="4" fontId="37" fillId="27" borderId="12" applyNumberFormat="0" applyProtection="0">
      <alignment horizontal="left" vertical="center" indent="1"/>
    </xf>
    <xf numFmtId="4" fontId="73" fillId="28" borderId="9" applyNumberFormat="0" applyProtection="0">
      <alignment horizontal="left" vertical="center" indent="1"/>
    </xf>
    <xf numFmtId="4" fontId="37" fillId="27" borderId="12" applyNumberFormat="0" applyProtection="0">
      <alignment horizontal="left" vertical="center" indent="1"/>
    </xf>
    <xf numFmtId="4" fontId="73" fillId="28" borderId="9" applyNumberFormat="0" applyProtection="0">
      <alignment horizontal="left" vertical="center" indent="1"/>
    </xf>
    <xf numFmtId="170" fontId="36" fillId="27" borderId="13" applyNumberFormat="0" applyProtection="0">
      <alignment horizontal="left" vertical="top" indent="1"/>
    </xf>
    <xf numFmtId="4" fontId="57" fillId="31" borderId="9" applyNumberFormat="0" applyProtection="0">
      <alignment horizontal="left" vertical="center"/>
    </xf>
    <xf numFmtId="4" fontId="51" fillId="32" borderId="9" applyNumberFormat="0">
      <alignment horizontal="right" vertical="center"/>
    </xf>
    <xf numFmtId="4" fontId="37" fillId="3" borderId="13" applyNumberFormat="0" applyProtection="0">
      <alignment horizontal="right" vertical="center"/>
    </xf>
    <xf numFmtId="4" fontId="37" fillId="3" borderId="13" applyNumberFormat="0" applyProtection="0">
      <alignment horizontal="right" vertical="center"/>
    </xf>
    <xf numFmtId="4" fontId="37" fillId="9" borderId="13" applyNumberFormat="0" applyProtection="0">
      <alignment horizontal="right" vertical="center"/>
    </xf>
    <xf numFmtId="4" fontId="37" fillId="9" borderId="13" applyNumberFormat="0" applyProtection="0">
      <alignment horizontal="right" vertical="center"/>
    </xf>
    <xf numFmtId="4" fontId="37" fillId="17" borderId="13" applyNumberFormat="0" applyProtection="0">
      <alignment horizontal="right" vertical="center"/>
    </xf>
    <xf numFmtId="4" fontId="37" fillId="17" borderId="13" applyNumberFormat="0" applyProtection="0">
      <alignment horizontal="right" vertical="center"/>
    </xf>
    <xf numFmtId="4" fontId="37" fillId="11" borderId="13" applyNumberFormat="0" applyProtection="0">
      <alignment horizontal="right" vertical="center"/>
    </xf>
    <xf numFmtId="4" fontId="37" fillId="11" borderId="13" applyNumberFormat="0" applyProtection="0">
      <alignment horizontal="right" vertical="center"/>
    </xf>
    <xf numFmtId="4" fontId="37" fillId="15" borderId="13" applyNumberFormat="0" applyProtection="0">
      <alignment horizontal="right" vertical="center"/>
    </xf>
    <xf numFmtId="4" fontId="37" fillId="15" borderId="13" applyNumberFormat="0" applyProtection="0">
      <alignment horizontal="right" vertical="center"/>
    </xf>
    <xf numFmtId="4" fontId="37" fillId="19" borderId="13" applyNumberFormat="0" applyProtection="0">
      <alignment horizontal="right" vertical="center"/>
    </xf>
    <xf numFmtId="4" fontId="37" fillId="19" borderId="13" applyNumberFormat="0" applyProtection="0">
      <alignment horizontal="right" vertical="center"/>
    </xf>
    <xf numFmtId="4" fontId="37" fillId="18" borderId="13" applyNumberFormat="0" applyProtection="0">
      <alignment horizontal="right" vertical="center"/>
    </xf>
    <xf numFmtId="4" fontId="37" fillId="18" borderId="13" applyNumberFormat="0" applyProtection="0">
      <alignment horizontal="right" vertical="center"/>
    </xf>
    <xf numFmtId="4" fontId="37" fillId="33" borderId="13" applyNumberFormat="0" applyProtection="0">
      <alignment horizontal="right" vertical="center"/>
    </xf>
    <xf numFmtId="4" fontId="37" fillId="33" borderId="13" applyNumberFormat="0" applyProtection="0">
      <alignment horizontal="right" vertical="center"/>
    </xf>
    <xf numFmtId="4" fontId="37" fillId="10" borderId="13" applyNumberFormat="0" applyProtection="0">
      <alignment horizontal="right" vertical="center"/>
    </xf>
    <xf numFmtId="4" fontId="37" fillId="10" borderId="13" applyNumberFormat="0" applyProtection="0">
      <alignment horizontal="right" vertical="center"/>
    </xf>
    <xf numFmtId="4" fontId="36" fillId="0" borderId="9" applyNumberFormat="0" applyProtection="0">
      <alignment horizontal="left" vertical="center" indent="1"/>
    </xf>
    <xf numFmtId="4" fontId="37" fillId="0" borderId="9" applyNumberFormat="0" applyProtection="0">
      <alignment horizontal="left" vertical="center" indent="1"/>
    </xf>
    <xf numFmtId="4" fontId="37" fillId="0" borderId="9" applyNumberFormat="0" applyProtection="0">
      <alignment horizontal="left" vertical="center" indent="1"/>
    </xf>
    <xf numFmtId="4" fontId="37" fillId="0" borderId="9" applyNumberFormat="0" applyProtection="0">
      <alignment horizontal="left" vertical="center" indent="1"/>
    </xf>
    <xf numFmtId="4" fontId="58" fillId="34" borderId="0" applyNumberFormat="0" applyProtection="0">
      <alignment horizontal="left" vertical="center" indent="1"/>
    </xf>
    <xf numFmtId="4" fontId="58" fillId="34" borderId="0" applyNumberFormat="0" applyProtection="0">
      <alignment horizontal="left" vertical="center" indent="1"/>
    </xf>
    <xf numFmtId="4" fontId="58" fillId="34" borderId="0" applyNumberFormat="0" applyProtection="0">
      <alignment horizontal="left" vertical="center" indent="1"/>
    </xf>
    <xf numFmtId="4" fontId="58" fillId="34" borderId="0" applyNumberFormat="0" applyProtection="0">
      <alignment horizontal="left" vertical="center" indent="1"/>
    </xf>
    <xf numFmtId="4" fontId="59" fillId="21" borderId="13" applyNumberFormat="0" applyProtection="0">
      <alignment horizontal="center" vertical="center"/>
    </xf>
    <xf numFmtId="4" fontId="60" fillId="35" borderId="14">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4" fontId="57" fillId="0" borderId="0" applyNumberFormat="0" applyProtection="0">
      <alignment horizontal="left" vertical="center" indent="1"/>
    </xf>
    <xf numFmtId="170" fontId="57" fillId="36" borderId="9" applyNumberFormat="0" applyProtection="0">
      <alignment horizontal="left" vertical="center" indent="2"/>
    </xf>
    <xf numFmtId="170" fontId="57" fillId="36" borderId="9" applyNumberFormat="0" applyProtection="0">
      <alignment horizontal="left" vertical="center" indent="2"/>
    </xf>
    <xf numFmtId="170" fontId="57" fillId="36" borderId="9" applyNumberFormat="0" applyProtection="0">
      <alignment horizontal="left" vertical="center" indent="2"/>
    </xf>
    <xf numFmtId="170" fontId="57" fillId="36" borderId="9" applyNumberFormat="0" applyProtection="0">
      <alignment horizontal="left" vertical="center" indent="2"/>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4" fontId="37" fillId="24" borderId="13" applyNumberFormat="0" applyProtection="0">
      <alignment vertical="center"/>
    </xf>
    <xf numFmtId="4" fontId="37" fillId="24" borderId="13" applyNumberFormat="0" applyProtection="0">
      <alignment vertical="center"/>
    </xf>
    <xf numFmtId="4" fontId="62" fillId="24" borderId="13" applyNumberFormat="0" applyProtection="0">
      <alignment vertical="center"/>
    </xf>
    <xf numFmtId="4" fontId="63" fillId="29" borderId="14">
      <alignment vertical="center"/>
    </xf>
    <xf numFmtId="4" fontId="64" fillId="29" borderId="14">
      <alignment vertical="center"/>
    </xf>
    <xf numFmtId="4" fontId="63" fillId="30" borderId="14">
      <alignment vertical="center"/>
    </xf>
    <xf numFmtId="4" fontId="64" fillId="30" borderId="14">
      <alignment vertical="center"/>
    </xf>
    <xf numFmtId="4" fontId="52" fillId="0" borderId="0" applyNumberFormat="0" applyProtection="0">
      <alignment horizontal="left" vertical="center" indent="1"/>
    </xf>
    <xf numFmtId="170" fontId="37" fillId="24" borderId="13" applyNumberFormat="0" applyProtection="0">
      <alignment horizontal="left" vertical="top" indent="1"/>
    </xf>
    <xf numFmtId="170" fontId="37" fillId="24" borderId="13" applyNumberFormat="0" applyProtection="0">
      <alignment horizontal="left" vertical="top" indent="1"/>
    </xf>
    <xf numFmtId="170" fontId="51" fillId="32" borderId="9" applyNumberFormat="0">
      <alignment horizontal="left" vertical="center"/>
    </xf>
    <xf numFmtId="4" fontId="42" fillId="0" borderId="9" applyNumberFormat="0" applyProtection="0">
      <alignment horizontal="left" vertical="center" indent="1"/>
    </xf>
    <xf numFmtId="4" fontId="37" fillId="39" borderId="12" applyNumberFormat="0" applyProtection="0">
      <alignment horizontal="right" vertical="center"/>
    </xf>
    <xf numFmtId="4" fontId="37" fillId="39" borderId="12" applyNumberFormat="0" applyProtection="0">
      <alignment horizontal="right" vertical="center"/>
    </xf>
    <xf numFmtId="4" fontId="72" fillId="0" borderId="9" applyNumberFormat="0" applyProtection="0">
      <alignment horizontal="right" vertical="center" wrapText="1"/>
    </xf>
    <xf numFmtId="4" fontId="37" fillId="39" borderId="12" applyNumberFormat="0" applyProtection="0">
      <alignment horizontal="right" vertical="center"/>
    </xf>
    <xf numFmtId="4" fontId="72" fillId="0" borderId="9" applyNumberFormat="0" applyProtection="0">
      <alignment horizontal="right" vertical="center" wrapText="1"/>
    </xf>
    <xf numFmtId="4" fontId="62" fillId="40" borderId="13" applyNumberFormat="0" applyProtection="0">
      <alignment horizontal="right" vertical="center"/>
    </xf>
    <xf numFmtId="4" fontId="65" fillId="29" borderId="14">
      <alignment vertical="center"/>
    </xf>
    <xf numFmtId="4" fontId="66" fillId="29" borderId="14">
      <alignment vertical="center"/>
    </xf>
    <xf numFmtId="4" fontId="65" fillId="30" borderId="14">
      <alignment vertical="center"/>
    </xf>
    <xf numFmtId="4" fontId="66" fillId="41" borderId="14">
      <alignment vertical="center"/>
    </xf>
    <xf numFmtId="170" fontId="35" fillId="42" borderId="12" applyNumberFormat="0" applyProtection="0">
      <alignment horizontal="left" vertical="center" indent="1"/>
    </xf>
    <xf numFmtId="170" fontId="35" fillId="42" borderId="12" applyNumberFormat="0" applyProtection="0">
      <alignment horizontal="left" vertical="center" indent="1"/>
    </xf>
    <xf numFmtId="4" fontId="72" fillId="0" borderId="9" applyNumberFormat="0" applyProtection="0">
      <alignment horizontal="left" vertical="center" indent="1"/>
    </xf>
    <xf numFmtId="170" fontId="35" fillId="42" borderId="12" applyNumberFormat="0" applyProtection="0">
      <alignment horizontal="left" vertical="center" indent="1"/>
    </xf>
    <xf numFmtId="170" fontId="35" fillId="42" borderId="12" applyNumberFormat="0" applyProtection="0">
      <alignment horizontal="left" vertical="center" indent="1"/>
    </xf>
    <xf numFmtId="170" fontId="35" fillId="42" borderId="12" applyNumberFormat="0" applyProtection="0">
      <alignment horizontal="left" vertical="center" indent="1"/>
    </xf>
    <xf numFmtId="4" fontId="72" fillId="0" borderId="9" applyNumberFormat="0" applyProtection="0">
      <alignment horizontal="left" vertical="center" indent="1"/>
    </xf>
    <xf numFmtId="170" fontId="57" fillId="43" borderId="9" applyNumberFormat="0" applyProtection="0">
      <alignment horizontal="center" vertical="top" wrapText="1"/>
    </xf>
    <xf numFmtId="4" fontId="67" fillId="35" borderId="15">
      <alignment vertical="center"/>
    </xf>
    <xf numFmtId="4" fontId="68" fillId="35" borderId="15">
      <alignment vertical="center"/>
    </xf>
    <xf numFmtId="4" fontId="55" fillId="29" borderId="15">
      <alignment vertical="center"/>
    </xf>
    <xf numFmtId="4" fontId="56" fillId="29" borderId="15">
      <alignment vertical="center"/>
    </xf>
    <xf numFmtId="4" fontId="55" fillId="30" borderId="14">
      <alignment vertical="center"/>
    </xf>
    <xf numFmtId="4" fontId="56" fillId="30" borderId="14">
      <alignment vertical="center"/>
    </xf>
    <xf numFmtId="4" fontId="69" fillId="24" borderId="15">
      <alignment horizontal="left" vertical="center" indent="1"/>
    </xf>
    <xf numFmtId="4" fontId="50" fillId="0" borderId="0" applyNumberFormat="0" applyProtection="0">
      <alignment vertical="center"/>
    </xf>
    <xf numFmtId="4" fontId="70" fillId="0" borderId="13" applyNumberFormat="0" applyProtection="0">
      <alignment horizontal="right" vertical="center"/>
    </xf>
    <xf numFmtId="4" fontId="40" fillId="0" borderId="13" applyNumberFormat="0" applyProtection="0">
      <alignment horizontal="right" vertical="center"/>
    </xf>
    <xf numFmtId="170" fontId="71" fillId="35" borderId="16">
      <protection locked="0"/>
    </xf>
    <xf numFmtId="170" fontId="71" fillId="44" borderId="0"/>
    <xf numFmtId="170" fontId="53" fillId="0" borderId="0"/>
    <xf numFmtId="170" fontId="48" fillId="0" borderId="0" applyNumberFormat="0" applyFont="0" applyFill="0" applyBorder="0" applyAlignment="0" applyProtection="0"/>
    <xf numFmtId="170" fontId="48" fillId="0" borderId="0" applyNumberFormat="0" applyFont="0" applyFill="0" applyBorder="0" applyAlignment="0" applyProtection="0"/>
    <xf numFmtId="170" fontId="48" fillId="0" borderId="0" applyNumberFormat="0" applyFont="0" applyFill="0" applyBorder="0" applyAlignment="0" applyProtection="0"/>
    <xf numFmtId="170" fontId="33" fillId="0" borderId="0"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37" fontId="42" fillId="27" borderId="0" applyNumberFormat="0" applyBorder="0" applyAlignment="0" applyProtection="0"/>
    <xf numFmtId="37" fontId="42" fillId="27" borderId="0" applyNumberFormat="0" applyBorder="0" applyAlignment="0" applyProtection="0"/>
    <xf numFmtId="37" fontId="42" fillId="0" borderId="0"/>
    <xf numFmtId="37" fontId="42" fillId="0" borderId="0"/>
    <xf numFmtId="37" fontId="42" fillId="0" borderId="0"/>
    <xf numFmtId="37" fontId="42" fillId="0" borderId="0"/>
    <xf numFmtId="3" fontId="49" fillId="0" borderId="8" applyProtection="0"/>
    <xf numFmtId="170" fontId="34" fillId="0" borderId="0" applyNumberFormat="0" applyFill="0" applyBorder="0" applyAlignment="0" applyProtection="0"/>
    <xf numFmtId="0" fontId="76" fillId="0" borderId="0"/>
    <xf numFmtId="0" fontId="47" fillId="0" borderId="0"/>
    <xf numFmtId="0" fontId="76" fillId="0" borderId="0"/>
    <xf numFmtId="4" fontId="40" fillId="0" borderId="13" applyNumberFormat="0" applyProtection="0">
      <alignment horizontal="right" vertical="center"/>
    </xf>
    <xf numFmtId="0" fontId="35" fillId="0" borderId="0"/>
    <xf numFmtId="0" fontId="35" fillId="0" borderId="0"/>
    <xf numFmtId="0" fontId="35" fillId="0" borderId="0"/>
    <xf numFmtId="0" fontId="35" fillId="0" borderId="0"/>
    <xf numFmtId="0" fontId="35" fillId="0" borderId="0"/>
    <xf numFmtId="0" fontId="76" fillId="0" borderId="0"/>
    <xf numFmtId="0" fontId="76" fillId="0" borderId="0"/>
    <xf numFmtId="0" fontId="76" fillId="0" borderId="0"/>
    <xf numFmtId="0" fontId="76" fillId="0" borderId="0"/>
    <xf numFmtId="0" fontId="20" fillId="0" borderId="0"/>
    <xf numFmtId="0" fontId="83"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1" borderId="2" applyNumberFormat="0" applyAlignment="0" applyProtection="0"/>
    <xf numFmtId="0" fontId="25" fillId="22" borderId="3" applyNumberFormat="0" applyAlignment="0" applyProtection="0"/>
    <xf numFmtId="43" fontId="83"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84" fillId="0" borderId="68" applyNumberFormat="0" applyFill="0" applyAlignment="0" applyProtection="0"/>
    <xf numFmtId="0" fontId="85"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7" borderId="2" applyNumberFormat="0" applyAlignment="0" applyProtection="0"/>
    <xf numFmtId="0" fontId="30" fillId="0" borderId="10" applyNumberFormat="0" applyFill="0" applyAlignment="0" applyProtection="0"/>
    <xf numFmtId="0" fontId="31" fillId="25" borderId="0" applyNumberFormat="0" applyBorder="0" applyAlignment="0" applyProtection="0"/>
    <xf numFmtId="0" fontId="83" fillId="26" borderId="11" applyNumberFormat="0" applyFont="0" applyAlignment="0" applyProtection="0"/>
    <xf numFmtId="0" fontId="32" fillId="21" borderId="12" applyNumberFormat="0" applyAlignment="0" applyProtection="0"/>
    <xf numFmtId="9" fontId="83" fillId="0" borderId="0" applyFont="0" applyFill="0" applyBorder="0" applyAlignment="0" applyProtection="0"/>
    <xf numFmtId="0" fontId="33" fillId="0" borderId="0" applyNumberFormat="0" applyFill="0" applyBorder="0" applyAlignment="0" applyProtection="0"/>
    <xf numFmtId="0" fontId="86" fillId="0" borderId="69" applyNumberFormat="0" applyFill="0" applyAlignment="0" applyProtection="0"/>
    <xf numFmtId="0" fontId="34" fillId="0" borderId="0" applyNumberFormat="0" applyFill="0" applyBorder="0" applyAlignment="0" applyProtection="0"/>
    <xf numFmtId="0" fontId="20" fillId="0" borderId="0"/>
    <xf numFmtId="0" fontId="35" fillId="0" borderId="0"/>
    <xf numFmtId="173" fontId="88" fillId="0" borderId="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20" fillId="0" borderId="0"/>
    <xf numFmtId="0" fontId="43" fillId="0" borderId="0" applyNumberFormat="0" applyFill="0" applyBorder="0" applyAlignment="0" applyProtection="0"/>
    <xf numFmtId="0" fontId="39" fillId="0" borderId="4" applyNumberFormat="0" applyAlignment="0" applyProtection="0">
      <alignment horizontal="left" vertical="center"/>
    </xf>
    <xf numFmtId="0" fontId="39" fillId="0" borderId="5">
      <alignment horizontal="left" vertical="center"/>
    </xf>
    <xf numFmtId="0" fontId="44"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45" fillId="0" borderId="8" applyNumberFormat="0" applyFill="0" applyAlignment="0" applyProtection="0"/>
    <xf numFmtId="0" fontId="35" fillId="0" borderId="0"/>
    <xf numFmtId="0" fontId="35" fillId="0" borderId="0"/>
    <xf numFmtId="0" fontId="35" fillId="0" borderId="0"/>
    <xf numFmtId="0" fontId="20" fillId="0" borderId="0"/>
    <xf numFmtId="9" fontId="35" fillId="0" borderId="0" applyFont="0" applyFill="0" applyBorder="0" applyAlignment="0" applyProtection="0"/>
    <xf numFmtId="4" fontId="89" fillId="27" borderId="70" applyNumberFormat="0" applyProtection="0">
      <alignment vertical="center"/>
    </xf>
    <xf numFmtId="4" fontId="90" fillId="27" borderId="70" applyNumberFormat="0" applyProtection="0">
      <alignment vertical="center"/>
    </xf>
    <xf numFmtId="4" fontId="91" fillId="27" borderId="70" applyNumberFormat="0" applyProtection="0">
      <alignment horizontal="left" vertical="center" indent="1"/>
    </xf>
    <xf numFmtId="0" fontId="36" fillId="27" borderId="13" applyNumberFormat="0" applyProtection="0">
      <alignment horizontal="left" vertical="top" indent="1"/>
    </xf>
    <xf numFmtId="4" fontId="92" fillId="34" borderId="70" applyNumberFormat="0" applyProtection="0">
      <alignment horizontal="left" vertical="center" indent="1"/>
    </xf>
    <xf numFmtId="4" fontId="65" fillId="41" borderId="70" applyNumberFormat="0" applyProtection="0">
      <alignment vertical="center"/>
    </xf>
    <xf numFmtId="4" fontId="79" fillId="50" borderId="70" applyNumberFormat="0" applyProtection="0">
      <alignment vertical="center"/>
    </xf>
    <xf numFmtId="4" fontId="65" fillId="29" borderId="70" applyNumberFormat="0" applyProtection="0">
      <alignment vertical="center"/>
    </xf>
    <xf numFmtId="4" fontId="55" fillId="41" borderId="70" applyNumberFormat="0" applyProtection="0">
      <alignment vertical="center"/>
    </xf>
    <xf numFmtId="4" fontId="69" fillId="51" borderId="70" applyNumberFormat="0" applyProtection="0">
      <alignment horizontal="left" vertical="center" indent="1"/>
    </xf>
    <xf numFmtId="4" fontId="69" fillId="38" borderId="70" applyNumberFormat="0" applyProtection="0">
      <alignment horizontal="left" vertical="center" indent="1"/>
    </xf>
    <xf numFmtId="4" fontId="93" fillId="34" borderId="70" applyNumberFormat="0" applyProtection="0">
      <alignment horizontal="left" vertical="center" indent="1"/>
    </xf>
    <xf numFmtId="4" fontId="94" fillId="20" borderId="70" applyNumberFormat="0" applyProtection="0">
      <alignment vertical="center"/>
    </xf>
    <xf numFmtId="4" fontId="60" fillId="35" borderId="70" applyNumberFormat="0" applyProtection="0">
      <alignment horizontal="left" vertical="center" indent="1"/>
    </xf>
    <xf numFmtId="4" fontId="95" fillId="38" borderId="70" applyNumberFormat="0" applyProtection="0">
      <alignment horizontal="left" vertical="center" indent="1"/>
    </xf>
    <xf numFmtId="4" fontId="96" fillId="34" borderId="70"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4" fontId="97" fillId="35" borderId="70" applyNumberFormat="0" applyProtection="0">
      <alignment vertical="center"/>
    </xf>
    <xf numFmtId="4" fontId="98" fillId="35" borderId="70" applyNumberFormat="0" applyProtection="0">
      <alignment vertical="center"/>
    </xf>
    <xf numFmtId="4" fontId="69" fillId="38" borderId="70" applyNumberFormat="0" applyProtection="0">
      <alignment horizontal="left" vertical="center" indent="1"/>
    </xf>
    <xf numFmtId="0" fontId="37" fillId="24" borderId="13" applyNumberFormat="0" applyProtection="0">
      <alignment horizontal="left" vertical="top" indent="1"/>
    </xf>
    <xf numFmtId="0" fontId="37" fillId="24" borderId="13" applyNumberFormat="0" applyProtection="0">
      <alignment horizontal="left" vertical="top" indent="1"/>
    </xf>
    <xf numFmtId="4" fontId="99" fillId="35" borderId="70" applyNumberFormat="0" applyProtection="0">
      <alignment vertical="center"/>
    </xf>
    <xf numFmtId="4" fontId="100" fillId="35" borderId="70" applyNumberFormat="0" applyProtection="0">
      <alignment vertical="center"/>
    </xf>
    <xf numFmtId="4" fontId="69" fillId="38" borderId="70"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4" fontId="67" fillId="35" borderId="70" applyNumberFormat="0" applyProtection="0">
      <alignment vertical="center"/>
    </xf>
    <xf numFmtId="4" fontId="68" fillId="35" borderId="70" applyNumberFormat="0" applyProtection="0">
      <alignment vertical="center"/>
    </xf>
    <xf numFmtId="4" fontId="69" fillId="24" borderId="70" applyNumberFormat="0" applyProtection="0">
      <alignment horizontal="left" vertical="center" indent="1"/>
    </xf>
    <xf numFmtId="4" fontId="101" fillId="20" borderId="70" applyNumberFormat="0" applyProtection="0">
      <alignment horizontal="left" indent="1"/>
    </xf>
    <xf numFmtId="4" fontId="87" fillId="35" borderId="70" applyNumberFormat="0" applyProtection="0">
      <alignment vertical="center"/>
    </xf>
    <xf numFmtId="0" fontId="48" fillId="0" borderId="0" applyNumberFormat="0" applyFon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20" fillId="0" borderId="0"/>
    <xf numFmtId="0" fontId="20" fillId="0" borderId="0"/>
    <xf numFmtId="43" fontId="35" fillId="0" borderId="0" applyFont="0" applyFill="0" applyBorder="0" applyAlignment="0" applyProtection="0"/>
    <xf numFmtId="4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8" fontId="35" fillId="0" borderId="0" applyFont="0" applyFill="0" applyBorder="0" applyAlignment="0" applyProtection="0">
      <alignment horizontal="center"/>
    </xf>
    <xf numFmtId="0" fontId="35" fillId="0" borderId="0"/>
    <xf numFmtId="0" fontId="35" fillId="0" borderId="0"/>
    <xf numFmtId="0" fontId="35" fillId="0" borderId="0"/>
    <xf numFmtId="0" fontId="35" fillId="0" borderId="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20" fillId="0" borderId="0"/>
    <xf numFmtId="0" fontId="35" fillId="0" borderId="0"/>
    <xf numFmtId="0" fontId="21" fillId="7"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4"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7"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8"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10"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5"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1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1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6"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13"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24" fillId="53" borderId="2" applyNumberFormat="0" applyAlignment="0" applyProtection="0"/>
    <xf numFmtId="0" fontId="24" fillId="53" borderId="2" applyNumberFormat="0" applyAlignment="0" applyProtection="0"/>
    <xf numFmtId="0" fontId="24" fillId="21" borderId="2" applyNumberFormat="0" applyAlignment="0" applyProtection="0"/>
    <xf numFmtId="0" fontId="24" fillId="53" borderId="2" applyNumberFormat="0" applyAlignment="0" applyProtection="0"/>
    <xf numFmtId="0" fontId="24" fillId="53" borderId="2" applyNumberFormat="0" applyAlignment="0" applyProtection="0"/>
    <xf numFmtId="0" fontId="24" fillId="53" borderId="2" applyNumberFormat="0" applyAlignment="0" applyProtection="0"/>
    <xf numFmtId="43" fontId="35"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8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14"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0" fontId="104" fillId="0" borderId="71" applyNumberFormat="0" applyFill="0" applyAlignment="0" applyProtection="0"/>
    <xf numFmtId="0" fontId="104" fillId="0" borderId="71" applyNumberFormat="0" applyFill="0" applyAlignment="0" applyProtection="0"/>
    <xf numFmtId="0" fontId="84" fillId="0" borderId="68" applyNumberFormat="0" applyFill="0" applyAlignment="0" applyProtection="0"/>
    <xf numFmtId="0" fontId="104" fillId="0" borderId="71" applyNumberFormat="0" applyFill="0" applyAlignment="0" applyProtection="0"/>
    <xf numFmtId="0" fontId="104" fillId="0" borderId="71" applyNumberFormat="0" applyFill="0" applyAlignment="0" applyProtection="0"/>
    <xf numFmtId="0" fontId="104" fillId="0" borderId="71" applyNumberFormat="0" applyFill="0" applyAlignment="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44" fillId="0" borderId="0" applyNumberFormat="0" applyFont="0" applyFill="0" applyBorder="0" applyProtection="0"/>
    <xf numFmtId="0" fontId="39" fillId="0" borderId="0" applyNumberFormat="0" applyFont="0" applyFill="0" applyBorder="0" applyProtection="0"/>
    <xf numFmtId="0" fontId="105" fillId="0" borderId="6" applyNumberFormat="0" applyFill="0" applyAlignment="0" applyProtection="0"/>
    <xf numFmtId="0" fontId="105" fillId="0" borderId="6" applyNumberFormat="0" applyFill="0" applyAlignment="0" applyProtection="0"/>
    <xf numFmtId="0" fontId="8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105" fillId="0" borderId="6" applyNumberFormat="0" applyFill="0" applyAlignment="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39" fillId="0" borderId="0" applyNumberFormat="0" applyFont="0" applyFill="0" applyBorder="0" applyProtection="0"/>
    <xf numFmtId="0" fontId="102" fillId="0" borderId="72" applyNumberFormat="0" applyFill="0" applyAlignment="0" applyProtection="0"/>
    <xf numFmtId="0" fontId="102" fillId="0" borderId="72" applyNumberFormat="0" applyFill="0" applyAlignment="0" applyProtection="0"/>
    <xf numFmtId="0" fontId="28" fillId="0" borderId="7" applyNumberFormat="0" applyFill="0" applyAlignment="0" applyProtection="0"/>
    <xf numFmtId="0" fontId="102" fillId="0" borderId="72" applyNumberFormat="0" applyFill="0" applyAlignment="0" applyProtection="0"/>
    <xf numFmtId="0" fontId="102" fillId="0" borderId="72" applyNumberFormat="0" applyFill="0" applyAlignment="0" applyProtection="0"/>
    <xf numFmtId="0" fontId="102" fillId="0" borderId="72"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8"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167" fontId="35" fillId="0" borderId="0">
      <protection locked="0"/>
    </xf>
    <xf numFmtId="0" fontId="29" fillId="25" borderId="2" applyNumberFormat="0" applyAlignment="0" applyProtection="0"/>
    <xf numFmtId="0" fontId="29" fillId="25" borderId="2" applyNumberFormat="0" applyAlignment="0" applyProtection="0"/>
    <xf numFmtId="0" fontId="29" fillId="7" borderId="2" applyNumberFormat="0" applyAlignment="0" applyProtection="0"/>
    <xf numFmtId="0" fontId="29" fillId="25" borderId="2" applyNumberFormat="0" applyAlignment="0" applyProtection="0"/>
    <xf numFmtId="0" fontId="29" fillId="25" borderId="2" applyNumberFormat="0" applyAlignment="0" applyProtection="0"/>
    <xf numFmtId="0" fontId="29" fillId="25"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29" fillId="7" borderId="2" applyNumberFormat="0" applyAlignment="0" applyProtection="0"/>
    <xf numFmtId="0" fontId="83" fillId="0" borderId="0"/>
    <xf numFmtId="0" fontId="35" fillId="0" borderId="0"/>
    <xf numFmtId="0" fontId="35" fillId="0" borderId="0"/>
    <xf numFmtId="0" fontId="35" fillId="0" borderId="0"/>
    <xf numFmtId="0" fontId="20" fillId="0" borderId="0"/>
    <xf numFmtId="0" fontId="20" fillId="0" borderId="0"/>
    <xf numFmtId="0" fontId="20" fillId="0" borderId="0"/>
    <xf numFmtId="0" fontId="20" fillId="0" borderId="0"/>
    <xf numFmtId="0" fontId="20"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5" fillId="0" borderId="0"/>
    <xf numFmtId="0" fontId="35" fillId="0" borderId="0"/>
    <xf numFmtId="0" fontId="35" fillId="0" borderId="0"/>
    <xf numFmtId="0" fontId="35"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5" fillId="0" borderId="0"/>
    <xf numFmtId="0" fontId="35" fillId="0" borderId="0"/>
    <xf numFmtId="0" fontId="35" fillId="0" borderId="0"/>
    <xf numFmtId="0" fontId="20" fillId="0" borderId="0"/>
    <xf numFmtId="0" fontId="20" fillId="0" borderId="0"/>
    <xf numFmtId="0" fontId="20" fillId="0" borderId="0"/>
    <xf numFmtId="0" fontId="35" fillId="0" borderId="0"/>
    <xf numFmtId="0" fontId="35" fillId="0" borderId="0"/>
    <xf numFmtId="0" fontId="20" fillId="0" borderId="0"/>
    <xf numFmtId="0" fontId="20" fillId="0" borderId="0"/>
    <xf numFmtId="0" fontId="20" fillId="0" borderId="0"/>
    <xf numFmtId="0" fontId="35" fillId="0" borderId="0"/>
    <xf numFmtId="0" fontId="83" fillId="0" borderId="0"/>
    <xf numFmtId="0" fontId="35" fillId="0" borderId="0"/>
    <xf numFmtId="0" fontId="35" fillId="0" borderId="0"/>
    <xf numFmtId="0" fontId="35" fillId="0" borderId="0"/>
    <xf numFmtId="0" fontId="20" fillId="0" borderId="0"/>
    <xf numFmtId="0" fontId="35" fillId="0" borderId="0"/>
    <xf numFmtId="0" fontId="35" fillId="0" borderId="0"/>
    <xf numFmtId="0" fontId="20" fillId="0" borderId="0"/>
    <xf numFmtId="0" fontId="35" fillId="0" borderId="0"/>
    <xf numFmtId="0" fontId="35" fillId="0" borderId="0"/>
    <xf numFmtId="0" fontId="35" fillId="0" borderId="0"/>
    <xf numFmtId="0" fontId="20" fillId="0" borderId="0"/>
    <xf numFmtId="0" fontId="35" fillId="0" borderId="0"/>
    <xf numFmtId="0" fontId="35" fillId="0" borderId="0"/>
    <xf numFmtId="0" fontId="35" fillId="0" borderId="0"/>
    <xf numFmtId="0" fontId="35" fillId="0" borderId="0"/>
    <xf numFmtId="0" fontId="83" fillId="0" borderId="0"/>
    <xf numFmtId="0" fontId="20" fillId="0" borderId="0"/>
    <xf numFmtId="0" fontId="20" fillId="0" borderId="0"/>
    <xf numFmtId="0" fontId="20" fillId="0" borderId="0"/>
    <xf numFmtId="0" fontId="20" fillId="0" borderId="0"/>
    <xf numFmtId="0" fontId="35" fillId="0" borderId="0"/>
    <xf numFmtId="0" fontId="35" fillId="0" borderId="0"/>
    <xf numFmtId="0" fontId="35" fillId="0" borderId="0"/>
    <xf numFmtId="0" fontId="35" fillId="0" borderId="0"/>
    <xf numFmtId="0" fontId="83" fillId="0" borderId="0"/>
    <xf numFmtId="0" fontId="35" fillId="0" borderId="0"/>
    <xf numFmtId="0" fontId="35" fillId="0" borderId="0"/>
    <xf numFmtId="0" fontId="20" fillId="0" borderId="0"/>
    <xf numFmtId="0" fontId="35" fillId="0" borderId="0"/>
    <xf numFmtId="0" fontId="83" fillId="0" borderId="0"/>
    <xf numFmtId="0" fontId="20" fillId="0" borderId="0"/>
    <xf numFmtId="0" fontId="20" fillId="0" borderId="0"/>
    <xf numFmtId="0" fontId="20" fillId="0" borderId="0"/>
    <xf numFmtId="0" fontId="20" fillId="0" borderId="0"/>
    <xf numFmtId="0" fontId="35" fillId="0" borderId="0"/>
    <xf numFmtId="0" fontId="20" fillId="0" borderId="0"/>
    <xf numFmtId="0" fontId="20" fillId="0" borderId="0"/>
    <xf numFmtId="0" fontId="35" fillId="0" borderId="0"/>
    <xf numFmtId="0" fontId="83" fillId="0" borderId="0"/>
    <xf numFmtId="0" fontId="35" fillId="0" borderId="0"/>
    <xf numFmtId="0" fontId="35" fillId="0" borderId="0"/>
    <xf numFmtId="0" fontId="35" fillId="26" borderId="11" applyNumberFormat="0" applyFont="0" applyAlignment="0" applyProtection="0"/>
    <xf numFmtId="0" fontId="35" fillId="26" borderId="11" applyNumberFormat="0" applyFont="0" applyAlignment="0" applyProtection="0"/>
    <xf numFmtId="0" fontId="83" fillId="26" borderId="11" applyNumberFormat="0" applyFont="0" applyAlignment="0" applyProtection="0"/>
    <xf numFmtId="0" fontId="35" fillId="26" borderId="11" applyNumberFormat="0" applyFont="0" applyAlignment="0" applyProtection="0"/>
    <xf numFmtId="0" fontId="35" fillId="26" borderId="11" applyNumberFormat="0" applyFont="0" applyAlignment="0" applyProtection="0"/>
    <xf numFmtId="0" fontId="35" fillId="26" borderId="11" applyNumberFormat="0" applyFont="0" applyAlignment="0" applyProtection="0"/>
    <xf numFmtId="0" fontId="32" fillId="53" borderId="12" applyNumberFormat="0" applyAlignment="0" applyProtection="0"/>
    <xf numFmtId="0" fontId="32" fillId="53" borderId="12" applyNumberFormat="0" applyAlignment="0" applyProtection="0"/>
    <xf numFmtId="0" fontId="32" fillId="21" borderId="12" applyNumberFormat="0" applyAlignment="0" applyProtection="0"/>
    <xf numFmtId="0" fontId="32" fillId="53" borderId="12" applyNumberFormat="0" applyAlignment="0" applyProtection="0"/>
    <xf numFmtId="0" fontId="32" fillId="53" borderId="12" applyNumberFormat="0" applyAlignment="0" applyProtection="0"/>
    <xf numFmtId="0" fontId="32" fillId="53" borderId="12" applyNumberFormat="0" applyAlignment="0" applyProtection="0"/>
    <xf numFmtId="9"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3" fillId="0" borderId="0" applyFont="0" applyFill="0" applyBorder="0" applyAlignment="0" applyProtection="0"/>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center"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4" borderId="13" applyNumberFormat="0" applyProtection="0">
      <alignment horizontal="left" vertical="top"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center"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37" borderId="13" applyNumberFormat="0" applyProtection="0">
      <alignment horizontal="left" vertical="top"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center"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20" borderId="13" applyNumberFormat="0" applyProtection="0">
      <alignment horizontal="left" vertical="top"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center"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35" fillId="38" borderId="13" applyNumberFormat="0" applyProtection="0">
      <alignment horizontal="left" vertical="top" indent="1"/>
    </xf>
    <xf numFmtId="0" fontId="103" fillId="0" borderId="0" applyNumberFormat="0" applyFill="0" applyBorder="0" applyAlignment="0" applyProtection="0"/>
    <xf numFmtId="0" fontId="103" fillId="0" borderId="0" applyNumberFormat="0" applyFill="0" applyBorder="0" applyAlignment="0" applyProtection="0"/>
    <xf numFmtId="0" fontId="3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86" fillId="0" borderId="73" applyNumberFormat="0" applyFill="0" applyAlignment="0" applyProtection="0"/>
    <xf numFmtId="0" fontId="86" fillId="0" borderId="73" applyNumberFormat="0" applyFill="0" applyAlignment="0" applyProtection="0"/>
    <xf numFmtId="0" fontId="86" fillId="0" borderId="69" applyNumberFormat="0" applyFill="0" applyAlignment="0" applyProtection="0"/>
    <xf numFmtId="0" fontId="86" fillId="0" borderId="73" applyNumberFormat="0" applyFill="0" applyAlignment="0" applyProtection="0"/>
    <xf numFmtId="0" fontId="86" fillId="0" borderId="73" applyNumberFormat="0" applyFill="0" applyAlignment="0" applyProtection="0"/>
    <xf numFmtId="0" fontId="86" fillId="0" borderId="73" applyNumberFormat="0" applyFill="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35" fillId="0" borderId="17" applyNumberFormat="0" applyFill="0" applyBorder="0" applyAlignment="0" applyProtection="0"/>
    <xf numFmtId="0" fontId="20" fillId="0" borderId="0"/>
    <xf numFmtId="9" fontId="106" fillId="0" borderId="0" applyFont="0" applyFill="0" applyBorder="0" applyAlignment="0" applyProtection="0"/>
    <xf numFmtId="0" fontId="35"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5" fillId="0" borderId="0" applyFont="0" applyFill="0" applyBorder="0" applyAlignment="0" applyProtection="0"/>
    <xf numFmtId="9" fontId="35"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5" fillId="0" borderId="0" applyFont="0" applyFill="0" applyBorder="0" applyAlignment="0" applyProtection="0"/>
    <xf numFmtId="9" fontId="35"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3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5" fillId="0" borderId="0" applyFont="0" applyFill="0" applyBorder="0" applyAlignment="0" applyProtection="0"/>
    <xf numFmtId="9" fontId="3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0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5" fillId="0" borderId="0" applyFont="0" applyFill="0" applyBorder="0" applyAlignment="0" applyProtection="0"/>
    <xf numFmtId="9" fontId="3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9" fillId="0" borderId="0"/>
    <xf numFmtId="0" fontId="15" fillId="0" borderId="0"/>
    <xf numFmtId="9" fontId="83" fillId="0" borderId="0" applyFont="0" applyFill="0" applyBorder="0" applyAlignment="0" applyProtection="0"/>
    <xf numFmtId="0" fontId="29" fillId="7" borderId="2" applyNumberFormat="0" applyAlignment="0" applyProtection="0"/>
    <xf numFmtId="43" fontId="83" fillId="0" borderId="0" applyFont="0" applyFill="0" applyBorder="0" applyAlignment="0" applyProtection="0"/>
    <xf numFmtId="0" fontId="83" fillId="0" borderId="0"/>
    <xf numFmtId="43"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0" fontId="14" fillId="0" borderId="0"/>
    <xf numFmtId="0" fontId="14" fillId="0" borderId="0"/>
    <xf numFmtId="0" fontId="14" fillId="0" borderId="0"/>
    <xf numFmtId="0" fontId="14" fillId="0" borderId="0"/>
    <xf numFmtId="9" fontId="35" fillId="0" borderId="0" applyFont="0" applyFill="0" applyBorder="0" applyAlignment="0" applyProtection="0"/>
    <xf numFmtId="9" fontId="35" fillId="0" borderId="0" applyFont="0" applyFill="0" applyBorder="0" applyAlignment="0" applyProtection="0"/>
    <xf numFmtId="0" fontId="14" fillId="0" borderId="0"/>
    <xf numFmtId="0" fontId="14" fillId="0" borderId="0"/>
    <xf numFmtId="9" fontId="35"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5" fillId="0" borderId="0" applyFont="0" applyFill="0" applyBorder="0" applyAlignment="0" applyProtection="0"/>
    <xf numFmtId="0" fontId="14" fillId="0" borderId="0"/>
    <xf numFmtId="43" fontId="35" fillId="0" borderId="0" applyFont="0" applyFill="0" applyBorder="0" applyAlignment="0" applyProtection="0"/>
    <xf numFmtId="9"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0" borderId="0"/>
    <xf numFmtId="0" fontId="14" fillId="0" borderId="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0" fontId="35" fillId="0" borderId="0"/>
    <xf numFmtId="9" fontId="35" fillId="0" borderId="0" applyFont="0" applyFill="0" applyBorder="0" applyAlignment="0" applyProtection="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5" fillId="0" borderId="0" applyFont="0" applyFill="0" applyBorder="0" applyAlignment="0" applyProtection="0"/>
    <xf numFmtId="9" fontId="3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5" fillId="0" borderId="0" applyFont="0" applyFill="0" applyBorder="0" applyAlignment="0" applyProtection="0"/>
    <xf numFmtId="9" fontId="3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9" fontId="83" fillId="0" borderId="0" applyFont="0" applyFill="0" applyBorder="0" applyAlignment="0" applyProtection="0"/>
    <xf numFmtId="43" fontId="83" fillId="0" borderId="0" applyFont="0" applyFill="0" applyBorder="0" applyAlignment="0" applyProtection="0"/>
    <xf numFmtId="0" fontId="83" fillId="0" borderId="0"/>
    <xf numFmtId="9" fontId="83" fillId="0" borderId="0" applyFont="0" applyFill="0" applyBorder="0" applyAlignment="0" applyProtection="0"/>
    <xf numFmtId="43" fontId="83" fillId="0" borderId="0" applyFont="0" applyFill="0" applyBorder="0" applyAlignment="0" applyProtection="0"/>
    <xf numFmtId="0" fontId="29" fillId="7" borderId="2" applyNumberFormat="0" applyAlignment="0" applyProtection="0"/>
    <xf numFmtId="0" fontId="83" fillId="0" borderId="0"/>
    <xf numFmtId="0" fontId="29" fillId="7" borderId="2" applyNumberFormat="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43" fontId="35" fillId="0" borderId="0" applyFont="0" applyFill="0" applyBorder="0" applyAlignment="0" applyProtection="0"/>
    <xf numFmtId="43" fontId="35" fillId="0" borderId="0" applyFont="0" applyFill="0" applyBorder="0" applyAlignment="0" applyProtection="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43"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43" fontId="35" fillId="0" borderId="0" applyFont="0" applyFill="0" applyBorder="0" applyAlignment="0" applyProtection="0"/>
    <xf numFmtId="0" fontId="35" fillId="0" borderId="0"/>
    <xf numFmtId="9" fontId="35" fillId="0" borderId="0" applyFont="0" applyFill="0" applyBorder="0" applyAlignment="0" applyProtection="0"/>
    <xf numFmtId="43" fontId="3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35" fillId="0" borderId="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5" fillId="0" borderId="0" applyFont="0" applyFill="0" applyBorder="0" applyAlignment="0" applyProtection="0"/>
    <xf numFmtId="9" fontId="3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1" borderId="2" applyNumberFormat="0" applyAlignment="0" applyProtection="0"/>
    <xf numFmtId="0" fontId="25" fillId="22" borderId="3" applyNumberFormat="0" applyAlignment="0" applyProtection="0"/>
    <xf numFmtId="43" fontId="83"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84" fillId="0" borderId="68" applyNumberFormat="0" applyFill="0" applyAlignment="0" applyProtection="0"/>
    <xf numFmtId="0" fontId="85"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0" fillId="0" borderId="10" applyNumberFormat="0" applyFill="0" applyAlignment="0" applyProtection="0"/>
    <xf numFmtId="0" fontId="31" fillId="25" borderId="0" applyNumberFormat="0" applyBorder="0" applyAlignment="0" applyProtection="0"/>
    <xf numFmtId="0" fontId="83" fillId="26" borderId="11" applyNumberFormat="0" applyFont="0" applyAlignment="0" applyProtection="0"/>
    <xf numFmtId="0" fontId="32" fillId="21" borderId="12" applyNumberFormat="0" applyAlignment="0" applyProtection="0"/>
    <xf numFmtId="0" fontId="33" fillId="0" borderId="0" applyNumberFormat="0" applyFill="0" applyBorder="0" applyAlignment="0" applyProtection="0"/>
    <xf numFmtId="0" fontId="86" fillId="0" borderId="69" applyNumberFormat="0" applyFill="0" applyAlignment="0" applyProtection="0"/>
    <xf numFmtId="0" fontId="34"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3" fillId="0" borderId="0"/>
    <xf numFmtId="170" fontId="35" fillId="42" borderId="12" applyNumberFormat="0" applyProtection="0">
      <alignment horizontal="left" vertical="center" indent="1"/>
    </xf>
    <xf numFmtId="4" fontId="37" fillId="39" borderId="12" applyNumberFormat="0" applyProtection="0">
      <alignment horizontal="right" vertical="center"/>
    </xf>
    <xf numFmtId="170" fontId="37" fillId="24" borderId="13" applyNumberFormat="0" applyProtection="0">
      <alignment horizontal="left" vertical="top" indent="1"/>
    </xf>
    <xf numFmtId="4" fontId="62" fillId="24" borderId="13" applyNumberFormat="0" applyProtection="0">
      <alignment vertical="center"/>
    </xf>
    <xf numFmtId="4" fontId="37" fillId="24" borderId="13" applyNumberFormat="0" applyProtection="0">
      <alignment vertical="center"/>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61" fillId="0" borderId="9" applyNumberFormat="0" applyProtection="0">
      <alignment horizontal="left" vertical="center" indent="2"/>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61" fillId="0" borderId="9" applyNumberFormat="0" applyProtection="0">
      <alignment horizontal="left" vertical="center" indent="2"/>
    </xf>
    <xf numFmtId="170" fontId="36" fillId="27" borderId="13" applyNumberFormat="0" applyProtection="0">
      <alignment horizontal="left" vertical="top" indent="1"/>
    </xf>
    <xf numFmtId="170" fontId="35" fillId="0" borderId="0"/>
    <xf numFmtId="170" fontId="22" fillId="13" borderId="0" applyNumberFormat="0" applyBorder="0" applyAlignment="0" applyProtection="0"/>
    <xf numFmtId="170" fontId="22" fillId="9" borderId="0" applyNumberFormat="0" applyBorder="0" applyAlignment="0" applyProtection="0"/>
    <xf numFmtId="170" fontId="21" fillId="2" borderId="0" applyNumberFormat="0" applyBorder="0" applyAlignment="0" applyProtection="0"/>
    <xf numFmtId="170" fontId="72" fillId="0" borderId="0"/>
    <xf numFmtId="170" fontId="35" fillId="0" borderId="0"/>
    <xf numFmtId="170" fontId="61" fillId="0" borderId="9" applyNumberFormat="0" applyProtection="0">
      <alignment horizontal="left" vertical="center" indent="2"/>
    </xf>
    <xf numFmtId="170" fontId="35" fillId="34" borderId="13" applyNumberFormat="0" applyProtection="0">
      <alignment horizontal="left" vertical="top" indent="1"/>
    </xf>
    <xf numFmtId="170" fontId="61" fillId="0" borderId="9" applyNumberFormat="0" applyProtection="0">
      <alignment horizontal="left" vertical="center" indent="2"/>
    </xf>
    <xf numFmtId="170" fontId="61" fillId="0" borderId="9" applyNumberFormat="0" applyProtection="0">
      <alignment horizontal="left" vertical="center" indent="2"/>
    </xf>
    <xf numFmtId="170" fontId="35" fillId="34" borderId="13" applyNumberFormat="0" applyProtection="0">
      <alignment horizontal="left" vertical="top" indent="1"/>
    </xf>
    <xf numFmtId="170" fontId="35" fillId="34" borderId="13" applyNumberFormat="0" applyProtection="0">
      <alignment horizontal="left" vertical="top" indent="1"/>
    </xf>
    <xf numFmtId="170" fontId="57" fillId="36" borderId="9" applyNumberFormat="0" applyProtection="0">
      <alignment horizontal="left" vertical="center" indent="2"/>
    </xf>
    <xf numFmtId="4" fontId="57" fillId="0" borderId="0" applyNumberFormat="0" applyProtection="0">
      <alignment horizontal="left" vertical="center" indent="1"/>
    </xf>
    <xf numFmtId="4" fontId="60" fillId="35" borderId="14">
      <alignment horizontal="left" vertical="center" indent="1"/>
    </xf>
    <xf numFmtId="4" fontId="59" fillId="21" borderId="13" applyNumberFormat="0" applyProtection="0">
      <alignment horizontal="center" vertical="center"/>
    </xf>
    <xf numFmtId="4" fontId="58" fillId="34" borderId="0" applyNumberFormat="0" applyProtection="0">
      <alignment horizontal="left" vertical="center" indent="1"/>
    </xf>
    <xf numFmtId="4" fontId="37" fillId="0" borderId="9" applyNumberFormat="0" applyProtection="0">
      <alignment horizontal="left" vertical="center" indent="1"/>
    </xf>
    <xf numFmtId="4" fontId="36" fillId="0" borderId="9" applyNumberFormat="0" applyProtection="0">
      <alignment horizontal="left" vertical="center" indent="1"/>
    </xf>
    <xf numFmtId="4" fontId="57" fillId="31" borderId="9" applyNumberFormat="0" applyProtection="0">
      <alignment horizontal="left" vertical="center"/>
    </xf>
    <xf numFmtId="4" fontId="37" fillId="27" borderId="12" applyNumberFormat="0" applyProtection="0">
      <alignment horizontal="left" vertical="center" indent="1"/>
    </xf>
    <xf numFmtId="9" fontId="35" fillId="0" borderId="0" applyFont="0" applyFill="0" applyBorder="0" applyAlignment="0" applyProtection="0"/>
    <xf numFmtId="9" fontId="35" fillId="0" borderId="0" applyFont="0" applyFill="0" applyBorder="0" applyAlignment="0" applyProtection="0"/>
    <xf numFmtId="170" fontId="32" fillId="21" borderId="12" applyNumberFormat="0" applyAlignment="0" applyProtection="0"/>
    <xf numFmtId="170" fontId="35" fillId="0" borderId="0"/>
    <xf numFmtId="0" fontId="35" fillId="0" borderId="0"/>
    <xf numFmtId="170" fontId="61" fillId="0" borderId="0"/>
    <xf numFmtId="170" fontId="35" fillId="0" borderId="0"/>
    <xf numFmtId="0" fontId="35" fillId="0" borderId="0"/>
    <xf numFmtId="170" fontId="31" fillId="25" borderId="0" applyNumberFormat="0" applyBorder="0" applyAlignment="0" applyProtection="0"/>
    <xf numFmtId="170" fontId="30" fillId="0" borderId="10" applyNumberFormat="0" applyFill="0" applyAlignment="0" applyProtection="0"/>
    <xf numFmtId="170" fontId="29" fillId="7" borderId="2" applyNumberFormat="0" applyAlignment="0" applyProtection="0"/>
    <xf numFmtId="170" fontId="29" fillId="7" borderId="2" applyNumberFormat="0" applyAlignment="0" applyProtection="0"/>
    <xf numFmtId="170" fontId="29" fillId="7" borderId="2" applyNumberFormat="0" applyAlignment="0" applyProtection="0"/>
    <xf numFmtId="170" fontId="45" fillId="0" borderId="8" applyNumberFormat="0" applyFill="0" applyAlignment="0" applyProtection="0"/>
    <xf numFmtId="170" fontId="28" fillId="0" borderId="0" applyNumberFormat="0" applyFill="0" applyBorder="0" applyAlignment="0" applyProtection="0"/>
    <xf numFmtId="170" fontId="28" fillId="0" borderId="7" applyNumberFormat="0" applyFill="0" applyAlignment="0" applyProtection="0"/>
    <xf numFmtId="170" fontId="39" fillId="0" borderId="0" applyNumberFormat="0" applyFont="0" applyFill="0" applyBorder="0" applyProtection="0"/>
    <xf numFmtId="170" fontId="39" fillId="0" borderId="0" applyNumberFormat="0" applyFont="0" applyFill="0" applyBorder="0" applyProtection="0"/>
    <xf numFmtId="170" fontId="44" fillId="0" borderId="0" applyNumberFormat="0" applyFont="0" applyFill="0" applyBorder="0" applyProtection="0"/>
    <xf numFmtId="170" fontId="39" fillId="0" borderId="5">
      <alignment horizontal="left" vertical="center"/>
    </xf>
    <xf numFmtId="170" fontId="43" fillId="0" borderId="0" applyNumberFormat="0" applyFill="0" applyBorder="0" applyAlignment="0" applyProtection="0"/>
    <xf numFmtId="170" fontId="26" fillId="0" borderId="0" applyNumberForma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25" fillId="22" borderId="3" applyNumberFormat="0" applyAlignment="0" applyProtection="0"/>
    <xf numFmtId="170" fontId="24" fillId="21" borderId="2" applyNumberFormat="0" applyAlignment="0" applyProtection="0"/>
    <xf numFmtId="170" fontId="23" fillId="3" borderId="0" applyNumberFormat="0" applyBorder="0" applyAlignment="0" applyProtection="0"/>
    <xf numFmtId="170" fontId="22" fillId="19" borderId="0" applyNumberFormat="0" applyBorder="0" applyAlignment="0" applyProtection="0"/>
    <xf numFmtId="170" fontId="22" fillId="14" borderId="0" applyNumberFormat="0" applyBorder="0" applyAlignment="0" applyProtection="0"/>
    <xf numFmtId="170" fontId="22" fillId="13" borderId="0" applyNumberFormat="0" applyBorder="0" applyAlignment="0" applyProtection="0"/>
    <xf numFmtId="170" fontId="22" fillId="18" borderId="0" applyNumberFormat="0" applyBorder="0" applyAlignment="0" applyProtection="0"/>
    <xf numFmtId="170" fontId="22" fillId="17" borderId="0" applyNumberFormat="0" applyBorder="0" applyAlignment="0" applyProtection="0"/>
    <xf numFmtId="170" fontId="22" fillId="16" borderId="0" applyNumberFormat="0" applyBorder="0" applyAlignment="0" applyProtection="0"/>
    <xf numFmtId="170" fontId="22" fillId="15" borderId="0" applyNumberFormat="0" applyBorder="0" applyAlignment="0" applyProtection="0"/>
    <xf numFmtId="170" fontId="22" fillId="14" borderId="0" applyNumberFormat="0" applyBorder="0" applyAlignment="0" applyProtection="0"/>
    <xf numFmtId="170" fontId="21" fillId="8" borderId="0" applyNumberFormat="0" applyBorder="0" applyAlignment="0" applyProtection="0"/>
    <xf numFmtId="170" fontId="22" fillId="12" borderId="0" applyNumberFormat="0" applyBorder="0" applyAlignment="0" applyProtection="0"/>
    <xf numFmtId="170" fontId="21" fillId="11" borderId="0" applyNumberFormat="0" applyBorder="0" applyAlignment="0" applyProtection="0"/>
    <xf numFmtId="170" fontId="21" fillId="10" borderId="0" applyNumberFormat="0" applyBorder="0" applyAlignment="0" applyProtection="0"/>
    <xf numFmtId="170" fontId="21" fillId="6" borderId="0" applyNumberFormat="0" applyBorder="0" applyAlignment="0" applyProtection="0"/>
    <xf numFmtId="170" fontId="21" fillId="5" borderId="0" applyNumberFormat="0" applyBorder="0" applyAlignment="0" applyProtection="0"/>
    <xf numFmtId="170" fontId="21" fillId="4" borderId="0" applyNumberFormat="0" applyBorder="0" applyAlignment="0" applyProtection="0"/>
    <xf numFmtId="170" fontId="21" fillId="3" borderId="0" applyNumberFormat="0" applyBorder="0" applyAlignment="0" applyProtection="0"/>
    <xf numFmtId="170" fontId="35" fillId="34" borderId="13" applyNumberFormat="0" applyProtection="0">
      <alignment horizontal="left" vertical="top" indent="1"/>
    </xf>
    <xf numFmtId="170" fontId="57" fillId="36" borderId="9" applyNumberFormat="0" applyProtection="0">
      <alignment horizontal="left" vertical="center" indent="2"/>
    </xf>
    <xf numFmtId="170" fontId="57" fillId="36" borderId="9" applyNumberFormat="0" applyProtection="0">
      <alignment horizontal="left" vertical="center" indent="2"/>
    </xf>
    <xf numFmtId="4" fontId="57" fillId="0" borderId="0" applyNumberFormat="0" applyProtection="0">
      <alignment horizontal="left" vertical="center" indent="1"/>
    </xf>
    <xf numFmtId="4" fontId="37" fillId="27" borderId="12" applyNumberFormat="0" applyProtection="0">
      <alignment vertical="center"/>
    </xf>
    <xf numFmtId="9" fontId="35" fillId="0" borderId="0" applyFont="0" applyFill="0" applyBorder="0" applyAlignment="0" applyProtection="0"/>
    <xf numFmtId="0" fontId="35" fillId="0" borderId="0"/>
    <xf numFmtId="170" fontId="35" fillId="26" borderId="11" applyNumberFormat="0" applyFont="0" applyAlignment="0" applyProtection="0"/>
    <xf numFmtId="170" fontId="35" fillId="0" borderId="0"/>
    <xf numFmtId="170" fontId="61" fillId="0" borderId="0"/>
    <xf numFmtId="170" fontId="44" fillId="0" borderId="0" applyNumberFormat="0" applyFont="0" applyFill="0" applyBorder="0" applyProtection="0"/>
    <xf numFmtId="170" fontId="39" fillId="0" borderId="4" applyNumberFormat="0" applyAlignment="0" applyProtection="0">
      <alignment horizontal="left" vertical="center"/>
    </xf>
    <xf numFmtId="170" fontId="27" fillId="4" borderId="0" applyNumberFormat="0" applyBorder="0" applyAlignment="0" applyProtection="0"/>
    <xf numFmtId="170"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21" fillId="5" borderId="0" applyNumberFormat="0" applyBorder="0" applyAlignment="0" applyProtection="0"/>
    <xf numFmtId="170" fontId="21" fillId="8" borderId="0" applyNumberFormat="0" applyBorder="0" applyAlignment="0" applyProtection="0"/>
    <xf numFmtId="170" fontId="21" fillId="9" borderId="0" applyNumberFormat="0" applyBorder="0" applyAlignment="0" applyProtection="0"/>
    <xf numFmtId="170" fontId="72" fillId="0" borderId="0"/>
    <xf numFmtId="4" fontId="62" fillId="40" borderId="13" applyNumberFormat="0" applyProtection="0">
      <alignment horizontal="right" vertical="center"/>
    </xf>
    <xf numFmtId="170" fontId="37" fillId="24" borderId="13" applyNumberFormat="0" applyProtection="0">
      <alignment horizontal="left" vertical="top" indent="1"/>
    </xf>
    <xf numFmtId="4" fontId="52" fillId="0" borderId="0" applyNumberFormat="0" applyProtection="0">
      <alignment horizontal="left" vertical="center" indent="1"/>
    </xf>
    <xf numFmtId="170" fontId="35" fillId="38" borderId="13" applyNumberFormat="0" applyProtection="0">
      <alignment horizontal="left" vertical="top" indent="1"/>
    </xf>
    <xf numFmtId="170" fontId="35" fillId="38" borderId="13" applyNumberFormat="0" applyProtection="0">
      <alignment horizontal="left" vertical="top" indent="1"/>
    </xf>
    <xf numFmtId="170" fontId="61" fillId="0" borderId="9" applyNumberFormat="0" applyProtection="0">
      <alignment horizontal="left" vertical="center" indent="2"/>
    </xf>
    <xf numFmtId="170" fontId="35" fillId="20" borderId="13" applyNumberFormat="0" applyProtection="0">
      <alignment horizontal="left" vertical="top" indent="1"/>
    </xf>
    <xf numFmtId="170" fontId="35" fillId="20" borderId="13" applyNumberFormat="0" applyProtection="0">
      <alignment horizontal="left" vertical="top" indent="1"/>
    </xf>
    <xf numFmtId="170" fontId="61" fillId="0" borderId="9" applyNumberFormat="0" applyProtection="0">
      <alignment horizontal="left" vertical="center" indent="2"/>
    </xf>
    <xf numFmtId="170" fontId="35" fillId="37" borderId="13" applyNumberFormat="0" applyProtection="0">
      <alignment horizontal="left" vertical="top" indent="1"/>
    </xf>
    <xf numFmtId="170" fontId="35" fillId="37" borderId="13" applyNumberFormat="0" applyProtection="0">
      <alignment horizontal="left" vertical="top" indent="1"/>
    </xf>
    <xf numFmtId="170" fontId="35" fillId="34" borderId="13" applyNumberFormat="0" applyProtection="0">
      <alignment horizontal="left" vertical="top" indent="1"/>
    </xf>
    <xf numFmtId="4" fontId="54" fillId="27" borderId="13" applyNumberFormat="0" applyProtection="0">
      <alignment vertical="center"/>
    </xf>
    <xf numFmtId="170" fontId="22" fillId="10" borderId="0" applyNumberFormat="0" applyBorder="0" applyAlignment="0" applyProtection="0"/>
    <xf numFmtId="170" fontId="21" fillId="7" borderId="0" applyNumberFormat="0" applyBorder="0" applyAlignment="0" applyProtection="0"/>
    <xf numFmtId="0" fontId="110" fillId="0" borderId="0"/>
    <xf numFmtId="170" fontId="72" fillId="0" borderId="0"/>
    <xf numFmtId="170" fontId="57" fillId="43" borderId="9" applyNumberFormat="0" applyProtection="0">
      <alignment horizontal="center" vertical="top" wrapText="1"/>
    </xf>
    <xf numFmtId="4" fontId="67" fillId="35" borderId="15">
      <alignment vertical="center"/>
    </xf>
    <xf numFmtId="4" fontId="68" fillId="35" borderId="15">
      <alignment vertical="center"/>
    </xf>
    <xf numFmtId="4" fontId="69" fillId="24" borderId="15">
      <alignment horizontal="left" vertical="center" indent="1"/>
    </xf>
    <xf numFmtId="4" fontId="50" fillId="0" borderId="0" applyNumberFormat="0" applyProtection="0">
      <alignment vertical="center"/>
    </xf>
    <xf numFmtId="4" fontId="40" fillId="0" borderId="13" applyNumberFormat="0" applyProtection="0">
      <alignment horizontal="right" vertical="center"/>
    </xf>
    <xf numFmtId="170" fontId="48" fillId="0" borderId="0" applyNumberFormat="0" applyFont="0" applyFill="0" applyBorder="0" applyAlignment="0" applyProtection="0"/>
    <xf numFmtId="170" fontId="33" fillId="0" borderId="0"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170" fontId="35" fillId="0" borderId="17" applyNumberFormat="0" applyFill="0" applyBorder="0" applyAlignment="0" applyProtection="0"/>
    <xf numFmtId="0" fontId="110" fillId="0" borderId="0"/>
    <xf numFmtId="170" fontId="34" fillId="0" borderId="0" applyNumberForma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44" fillId="0" borderId="0" applyNumberFormat="0" applyFont="0" applyFill="0" applyBorder="0" applyProtection="0"/>
    <xf numFmtId="0" fontId="39" fillId="0" borderId="0" applyNumberFormat="0" applyFont="0" applyFill="0" applyBorder="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17" applyNumberFormat="0" applyFill="0" applyBorder="0" applyAlignment="0" applyProtection="0"/>
    <xf numFmtId="0" fontId="11" fillId="0" borderId="0"/>
    <xf numFmtId="9" fontId="35"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5" fillId="0" borderId="0"/>
    <xf numFmtId="0" fontId="29" fillId="7" borderId="2" applyNumberFormat="0" applyAlignment="0" applyProtection="0"/>
    <xf numFmtId="43" fontId="83" fillId="0" borderId="0" applyFont="0" applyFill="0" applyBorder="0" applyAlignment="0" applyProtection="0"/>
    <xf numFmtId="9" fontId="83" fillId="0" borderId="0" applyFont="0" applyFill="0" applyBorder="0" applyAlignment="0" applyProtection="0"/>
    <xf numFmtId="0" fontId="83" fillId="0" borderId="0"/>
    <xf numFmtId="9" fontId="35"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43"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0" fontId="103" fillId="0" borderId="0" applyNumberFormat="0" applyFill="0" applyBorder="0" applyAlignment="0" applyProtection="0"/>
    <xf numFmtId="0" fontId="35" fillId="8" borderId="13" applyNumberFormat="0" applyProtection="0">
      <alignment horizontal="left" vertical="center" indent="1"/>
    </xf>
    <xf numFmtId="0" fontId="35" fillId="86" borderId="13" applyNumberFormat="0" applyProtection="0">
      <alignment horizontal="left" vertical="center" indent="1"/>
    </xf>
    <xf numFmtId="0" fontId="129" fillId="103" borderId="2" applyNumberFormat="0" applyAlignment="0" applyProtection="0"/>
    <xf numFmtId="176" fontId="35" fillId="0" borderId="0" applyFont="0" applyFill="0" applyBorder="0" applyAlignment="0" applyProtection="0"/>
    <xf numFmtId="0" fontId="86" fillId="104" borderId="0" applyNumberFormat="0" applyBorder="0" applyAlignment="0" applyProtection="0"/>
    <xf numFmtId="0" fontId="130" fillId="0" borderId="0" applyNumberFormat="0" applyFill="0" applyBorder="0" applyAlignment="0" applyProtection="0"/>
    <xf numFmtId="0" fontId="102" fillId="0" borderId="91" applyNumberFormat="0" applyFill="0" applyAlignment="0" applyProtection="0"/>
    <xf numFmtId="0" fontId="32" fillId="103" borderId="12" applyNumberFormat="0" applyAlignment="0" applyProtection="0"/>
    <xf numFmtId="0" fontId="35" fillId="8" borderId="13" applyNumberFormat="0" applyProtection="0">
      <alignment horizontal="left" vertical="top" indent="1"/>
    </xf>
    <xf numFmtId="0" fontId="35" fillId="52" borderId="13" applyNumberFormat="0" applyProtection="0">
      <alignment horizontal="left" vertical="top" indent="1"/>
    </xf>
    <xf numFmtId="0" fontId="10" fillId="66" borderId="0" applyNumberFormat="0" applyBorder="0" applyAlignment="0" applyProtection="0"/>
    <xf numFmtId="4" fontId="37" fillId="86" borderId="13" applyNumberFormat="0" applyProtection="0">
      <alignment horizontal="left" vertical="center" indent="1"/>
    </xf>
    <xf numFmtId="4" fontId="37" fillId="40" borderId="13" applyNumberFormat="0" applyProtection="0">
      <alignment horizontal="right" vertical="center"/>
    </xf>
    <xf numFmtId="0" fontId="37" fillId="86" borderId="13" applyNumberFormat="0" applyProtection="0">
      <alignment horizontal="left" vertical="top" indent="1"/>
    </xf>
    <xf numFmtId="0" fontId="37" fillId="26" borderId="13" applyNumberFormat="0" applyProtection="0">
      <alignment horizontal="left" vertical="top" indent="1"/>
    </xf>
    <xf numFmtId="0" fontId="10" fillId="79" borderId="0" applyNumberFormat="0" applyBorder="0" applyAlignment="0" applyProtection="0"/>
    <xf numFmtId="4" fontId="37" fillId="86" borderId="0" applyNumberFormat="0" applyProtection="0">
      <alignment horizontal="left" vertical="center" indent="1"/>
    </xf>
    <xf numFmtId="0" fontId="86" fillId="0" borderId="94" applyNumberFormat="0" applyFill="0" applyAlignment="0" applyProtection="0"/>
    <xf numFmtId="0" fontId="126" fillId="84" borderId="0" applyNumberFormat="0" applyBorder="0" applyAlignment="0" applyProtection="0"/>
    <xf numFmtId="0" fontId="10" fillId="82" borderId="0" applyNumberFormat="0" applyBorder="0" applyAlignment="0" applyProtection="0"/>
    <xf numFmtId="0" fontId="10" fillId="78" borderId="0" applyNumberFormat="0" applyBorder="0" applyAlignment="0" applyProtection="0"/>
    <xf numFmtId="4" fontId="36" fillId="25" borderId="13" applyNumberFormat="0" applyProtection="0">
      <alignment horizontal="left" vertical="center" indent="1"/>
    </xf>
    <xf numFmtId="4" fontId="37" fillId="86" borderId="13" applyNumberFormat="0" applyProtection="0">
      <alignment horizontal="right" vertical="center"/>
    </xf>
    <xf numFmtId="4" fontId="62" fillId="26" borderId="13" applyNumberFormat="0" applyProtection="0">
      <alignment vertical="center"/>
    </xf>
    <xf numFmtId="0" fontId="10" fillId="67" borderId="0" applyNumberFormat="0" applyBorder="0" applyAlignment="0" applyProtection="0"/>
    <xf numFmtId="0" fontId="10" fillId="74" borderId="0" applyNumberFormat="0" applyBorder="0" applyAlignment="0" applyProtection="0"/>
    <xf numFmtId="0" fontId="126" fillId="81" borderId="0" applyNumberFormat="0" applyBorder="0" applyAlignment="0" applyProtection="0"/>
    <xf numFmtId="0" fontId="126" fillId="72" borderId="0" applyNumberFormat="0" applyBorder="0" applyAlignment="0" applyProtection="0"/>
    <xf numFmtId="0" fontId="126" fillId="68" borderId="0" applyNumberFormat="0" applyBorder="0" applyAlignment="0" applyProtection="0"/>
    <xf numFmtId="4" fontId="58" fillId="52" borderId="0" applyNumberFormat="0" applyProtection="0">
      <alignment horizontal="left" vertical="center" indent="1"/>
    </xf>
    <xf numFmtId="0" fontId="35" fillId="53" borderId="9" applyNumberFormat="0">
      <protection locked="0"/>
    </xf>
    <xf numFmtId="0" fontId="126" fillId="80" borderId="0" applyNumberFormat="0" applyBorder="0" applyAlignment="0" applyProtection="0"/>
    <xf numFmtId="0" fontId="10" fillId="83" borderId="0" applyNumberFormat="0" applyBorder="0" applyAlignment="0" applyProtection="0"/>
    <xf numFmtId="0" fontId="115" fillId="54" borderId="0" applyNumberFormat="0" applyBorder="0" applyAlignment="0" applyProtection="0"/>
    <xf numFmtId="0" fontId="126" fillId="73" borderId="0" applyNumberFormat="0" applyBorder="0" applyAlignment="0" applyProtection="0"/>
    <xf numFmtId="0" fontId="126" fillId="65" borderId="0" applyNumberFormat="0" applyBorder="0" applyAlignment="0" applyProtection="0"/>
    <xf numFmtId="0" fontId="35" fillId="52" borderId="13" applyNumberFormat="0" applyProtection="0">
      <alignment horizontal="left" vertical="center" indent="1"/>
    </xf>
    <xf numFmtId="0" fontId="35" fillId="86" borderId="13" applyNumberFormat="0" applyProtection="0">
      <alignment horizontal="left" vertical="top" indent="1"/>
    </xf>
    <xf numFmtId="0" fontId="35" fillId="40" borderId="13" applyNumberFormat="0" applyProtection="0">
      <alignment horizontal="left" vertical="top" indent="1"/>
    </xf>
    <xf numFmtId="4" fontId="40" fillId="40" borderId="13" applyNumberFormat="0" applyProtection="0">
      <alignment horizontal="right" vertical="center"/>
    </xf>
    <xf numFmtId="0" fontId="10" fillId="70" borderId="0" applyNumberFormat="0" applyBorder="0" applyAlignment="0" applyProtection="0"/>
    <xf numFmtId="0" fontId="126" fillId="77" borderId="0" applyNumberFormat="0" applyBorder="0" applyAlignment="0" applyProtection="0"/>
    <xf numFmtId="0" fontId="126" fillId="61" borderId="0" applyNumberFormat="0" applyBorder="0" applyAlignment="0" applyProtection="0"/>
    <xf numFmtId="0" fontId="118" fillId="57" borderId="84" applyNumberFormat="0" applyAlignment="0" applyProtection="0"/>
    <xf numFmtId="0" fontId="122" fillId="59" borderId="87" applyNumberFormat="0" applyAlignment="0" applyProtection="0"/>
    <xf numFmtId="0" fontId="120" fillId="58" borderId="84" applyNumberFormat="0" applyAlignment="0" applyProtection="0"/>
    <xf numFmtId="4" fontId="37" fillId="26" borderId="13" applyNumberFormat="0" applyProtection="0">
      <alignment horizontal="left" vertical="center" indent="1"/>
    </xf>
    <xf numFmtId="4" fontId="133" fillId="109" borderId="0" applyNumberFormat="0" applyProtection="0">
      <alignment horizontal="left" vertical="center" indent="1"/>
    </xf>
    <xf numFmtId="0" fontId="10" fillId="62" borderId="0" applyNumberFormat="0" applyBorder="0" applyAlignment="0" applyProtection="0"/>
    <xf numFmtId="0" fontId="126" fillId="76" borderId="0" applyNumberFormat="0" applyBorder="0" applyAlignment="0" applyProtection="0"/>
    <xf numFmtId="0" fontId="124" fillId="0" borderId="0" applyNumberFormat="0" applyFill="0" applyBorder="0" applyAlignment="0" applyProtection="0"/>
    <xf numFmtId="0" fontId="116" fillId="55" borderId="0" applyNumberFormat="0" applyBorder="0" applyAlignment="0" applyProtection="0"/>
    <xf numFmtId="0" fontId="121" fillId="0" borderId="86" applyNumberFormat="0" applyFill="0" applyAlignment="0" applyProtection="0"/>
    <xf numFmtId="0" fontId="114" fillId="0" borderId="83" applyNumberFormat="0" applyFill="0" applyAlignment="0" applyProtection="0"/>
    <xf numFmtId="0" fontId="113" fillId="0" borderId="82" applyNumberFormat="0" applyFill="0" applyAlignment="0" applyProtection="0"/>
    <xf numFmtId="0" fontId="103" fillId="0" borderId="0" applyNumberFormat="0" applyFill="0" applyBorder="0" applyAlignment="0" applyProtection="0"/>
    <xf numFmtId="0" fontId="10" fillId="0" borderId="0"/>
    <xf numFmtId="0" fontId="10" fillId="71" borderId="0" applyNumberFormat="0" applyBorder="0" applyAlignment="0" applyProtection="0"/>
    <xf numFmtId="0" fontId="114" fillId="0" borderId="0" applyNumberFormat="0" applyFill="0" applyBorder="0" applyAlignment="0" applyProtection="0"/>
    <xf numFmtId="0" fontId="112" fillId="0" borderId="81" applyNumberFormat="0" applyFill="0" applyAlignment="0" applyProtection="0"/>
    <xf numFmtId="0" fontId="10" fillId="63" borderId="0" applyNumberFormat="0" applyBorder="0" applyAlignment="0" applyProtection="0"/>
    <xf numFmtId="0" fontId="10" fillId="75" borderId="0" applyNumberFormat="0" applyBorder="0" applyAlignment="0" applyProtection="0"/>
    <xf numFmtId="0" fontId="126" fillId="64" borderId="0" applyNumberFormat="0" applyBorder="0" applyAlignment="0" applyProtection="0"/>
    <xf numFmtId="0" fontId="126" fillId="69" borderId="0" applyNumberFormat="0" applyBorder="0" applyAlignment="0" applyProtection="0"/>
    <xf numFmtId="0" fontId="123" fillId="0" borderId="0" applyNumberFormat="0" applyFill="0" applyBorder="0" applyAlignment="0" applyProtection="0"/>
    <xf numFmtId="0" fontId="119" fillId="58" borderId="85" applyNumberFormat="0" applyAlignment="0" applyProtection="0"/>
    <xf numFmtId="0" fontId="10" fillId="83" borderId="0" applyNumberFormat="0" applyBorder="0" applyAlignment="0" applyProtection="0"/>
    <xf numFmtId="0" fontId="10" fillId="82" borderId="0" applyNumberFormat="0" applyBorder="0" applyAlignment="0" applyProtection="0"/>
    <xf numFmtId="0" fontId="126" fillId="69" borderId="0" applyNumberFormat="0" applyBorder="0" applyAlignment="0" applyProtection="0"/>
    <xf numFmtId="0" fontId="10" fillId="66" borderId="0" applyNumberFormat="0" applyBorder="0" applyAlignment="0" applyProtection="0"/>
    <xf numFmtId="0" fontId="126" fillId="65" borderId="0" applyNumberFormat="0" applyBorder="0" applyAlignment="0" applyProtection="0"/>
    <xf numFmtId="0" fontId="10" fillId="63" borderId="0" applyNumberFormat="0" applyBorder="0" applyAlignment="0" applyProtection="0"/>
    <xf numFmtId="0" fontId="10" fillId="62" borderId="0" applyNumberFormat="0" applyBorder="0" applyAlignment="0" applyProtection="0"/>
    <xf numFmtId="0" fontId="10" fillId="0" borderId="0"/>
    <xf numFmtId="0" fontId="10" fillId="60" borderId="88" applyNumberFormat="0" applyFont="0" applyAlignment="0" applyProtection="0"/>
    <xf numFmtId="0" fontId="117" fillId="56" borderId="0" applyNumberFormat="0" applyBorder="0" applyAlignment="0" applyProtection="0"/>
    <xf numFmtId="4" fontId="37" fillId="26" borderId="13" applyNumberFormat="0" applyProtection="0">
      <alignment vertical="center"/>
    </xf>
    <xf numFmtId="4" fontId="37" fillId="40" borderId="0" applyNumberFormat="0" applyProtection="0">
      <alignment horizontal="left" vertical="center" indent="1"/>
    </xf>
    <xf numFmtId="4" fontId="37" fillId="40" borderId="0" applyNumberFormat="0" applyProtection="0">
      <alignment horizontal="left" vertical="center" indent="1"/>
    </xf>
    <xf numFmtId="4" fontId="36" fillId="108" borderId="93" applyNumberFormat="0" applyProtection="0">
      <alignment horizontal="left" vertical="center" indent="1"/>
    </xf>
    <xf numFmtId="4" fontId="36" fillId="86" borderId="0" applyNumberFormat="0" applyProtection="0">
      <alignment horizontal="left" vertical="center" indent="1"/>
    </xf>
    <xf numFmtId="0" fontId="36" fillId="25" borderId="13" applyNumberFormat="0" applyProtection="0">
      <alignment horizontal="left" vertical="top" indent="1"/>
    </xf>
    <xf numFmtId="4" fontId="36" fillId="25" borderId="13" applyNumberFormat="0" applyProtection="0">
      <alignment vertical="center"/>
    </xf>
    <xf numFmtId="0" fontId="35" fillId="101" borderId="11" applyNumberFormat="0" applyFont="0" applyAlignment="0" applyProtection="0"/>
    <xf numFmtId="0" fontId="31" fillId="102" borderId="0" applyNumberFormat="0" applyBorder="0" applyAlignment="0" applyProtection="0"/>
    <xf numFmtId="0" fontId="132" fillId="0" borderId="92" applyNumberFormat="0" applyFill="0" applyAlignment="0" applyProtection="0"/>
    <xf numFmtId="0" fontId="102" fillId="0" borderId="0" applyNumberFormat="0" applyFill="0" applyBorder="0" applyAlignment="0" applyProtection="0"/>
    <xf numFmtId="0" fontId="104" fillId="0" borderId="90" applyNumberFormat="0" applyFill="0" applyAlignment="0" applyProtection="0"/>
    <xf numFmtId="0" fontId="27" fillId="107" borderId="0" applyNumberFormat="0" applyBorder="0" applyAlignment="0" applyProtection="0"/>
    <xf numFmtId="0" fontId="86" fillId="106" borderId="0" applyNumberFormat="0" applyBorder="0" applyAlignment="0" applyProtection="0"/>
    <xf numFmtId="0" fontId="86" fillId="105" borderId="0" applyNumberFormat="0" applyBorder="0" applyAlignment="0" applyProtection="0"/>
    <xf numFmtId="175" fontId="35" fillId="0" borderId="0" applyFont="0" applyFill="0" applyBorder="0" applyAlignment="0" applyProtection="0"/>
    <xf numFmtId="0" fontId="25" fillId="94" borderId="3" applyNumberFormat="0" applyAlignment="0" applyProtection="0"/>
    <xf numFmtId="0" fontId="128" fillId="93" borderId="0" applyNumberFormat="0" applyBorder="0" applyAlignment="0" applyProtection="0"/>
    <xf numFmtId="0" fontId="22" fillId="102" borderId="0" applyNumberFormat="0" applyBorder="0" applyAlignment="0" applyProtection="0"/>
    <xf numFmtId="0" fontId="21" fillId="93" borderId="0" applyNumberFormat="0" applyBorder="0" applyAlignment="0" applyProtection="0"/>
    <xf numFmtId="0" fontId="21" fillId="101" borderId="0" applyNumberFormat="0" applyBorder="0" applyAlignment="0" applyProtection="0"/>
    <xf numFmtId="0" fontId="22" fillId="100" borderId="0" applyNumberFormat="0" applyBorder="0" applyAlignment="0" applyProtection="0"/>
    <xf numFmtId="0" fontId="22" fillId="89" borderId="0" applyNumberFormat="0" applyBorder="0" applyAlignment="0" applyProtection="0"/>
    <xf numFmtId="0" fontId="21" fillId="88" borderId="0" applyNumberFormat="0" applyBorder="0" applyAlignment="0" applyProtection="0"/>
    <xf numFmtId="0" fontId="22" fillId="99" borderId="0" applyNumberFormat="0" applyBorder="0" applyAlignment="0" applyProtection="0"/>
    <xf numFmtId="0" fontId="22" fillId="97" borderId="0" applyNumberFormat="0" applyBorder="0" applyAlignment="0" applyProtection="0"/>
    <xf numFmtId="0" fontId="21" fillId="97" borderId="0" applyNumberFormat="0" applyBorder="0" applyAlignment="0" applyProtection="0"/>
    <xf numFmtId="0" fontId="21" fillId="96" borderId="0" applyNumberFormat="0" applyBorder="0" applyAlignment="0" applyProtection="0"/>
    <xf numFmtId="0" fontId="22" fillId="98" borderId="0" applyNumberFormat="0" applyBorder="0" applyAlignment="0" applyProtection="0"/>
    <xf numFmtId="0" fontId="22" fillId="97" borderId="0" applyNumberFormat="0" applyBorder="0" applyAlignment="0" applyProtection="0"/>
    <xf numFmtId="0" fontId="21" fillId="96" borderId="0" applyNumberFormat="0" applyBorder="0" applyAlignment="0" applyProtection="0"/>
    <xf numFmtId="0" fontId="21" fillId="95" borderId="0" applyNumberFormat="0" applyBorder="0" applyAlignment="0" applyProtection="0"/>
    <xf numFmtId="0" fontId="22" fillId="94" borderId="0" applyNumberFormat="0" applyBorder="0" applyAlignment="0" applyProtection="0"/>
    <xf numFmtId="0" fontId="21" fillId="93" borderId="0" applyNumberFormat="0" applyBorder="0" applyAlignment="0" applyProtection="0"/>
    <xf numFmtId="0" fontId="21" fillId="92" borderId="0" applyNumberFormat="0" applyBorder="0" applyAlignment="0" applyProtection="0"/>
    <xf numFmtId="0" fontId="22" fillId="91" borderId="0" applyNumberFormat="0" applyBorder="0" applyAlignment="0" applyProtection="0"/>
    <xf numFmtId="0" fontId="22" fillId="90" borderId="0" applyNumberFormat="0" applyBorder="0" applyAlignment="0" applyProtection="0"/>
    <xf numFmtId="0" fontId="21" fillId="89" borderId="0" applyNumberFormat="0" applyBorder="0" applyAlignment="0" applyProtection="0"/>
    <xf numFmtId="0" fontId="21" fillId="88" borderId="0" applyNumberFormat="0" applyBorder="0" applyAlignment="0" applyProtection="0"/>
    <xf numFmtId="0" fontId="22" fillId="87" borderId="0" applyNumberFormat="0" applyBorder="0" applyAlignment="0" applyProtection="0"/>
    <xf numFmtId="0" fontId="96" fillId="52" borderId="0" applyNumberFormat="0" applyBorder="0" applyAlignment="0" applyProtection="0"/>
    <xf numFmtId="0" fontId="96" fillId="21" borderId="0" applyNumberFormat="0" applyBorder="0" applyAlignment="0" applyProtection="0"/>
    <xf numFmtId="0" fontId="96" fillId="18" borderId="0" applyNumberFormat="0" applyBorder="0" applyAlignment="0" applyProtection="0"/>
    <xf numFmtId="0" fontId="96" fillId="52" borderId="0" applyNumberFormat="0" applyBorder="0" applyAlignment="0" applyProtection="0"/>
    <xf numFmtId="0" fontId="37" fillId="7" borderId="0" applyNumberFormat="0" applyBorder="0" applyAlignment="0" applyProtection="0"/>
    <xf numFmtId="0" fontId="37" fillId="52"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9" borderId="0" applyNumberFormat="0" applyBorder="0" applyAlignment="0" applyProtection="0"/>
    <xf numFmtId="0" fontId="37" fillId="52" borderId="0" applyNumberFormat="0" applyBorder="0" applyAlignment="0" applyProtection="0"/>
    <xf numFmtId="0" fontId="37" fillId="3" borderId="0" applyNumberFormat="0" applyBorder="0" applyAlignment="0" applyProtection="0"/>
    <xf numFmtId="0" fontId="37" fillId="8" borderId="0" applyNumberFormat="0" applyBorder="0" applyAlignment="0" applyProtection="0"/>
    <xf numFmtId="0" fontId="37" fillId="53" borderId="0" applyNumberFormat="0" applyBorder="0" applyAlignment="0" applyProtection="0"/>
    <xf numFmtId="0" fontId="37" fillId="26" borderId="0" applyNumberFormat="0" applyBorder="0" applyAlignment="0" applyProtection="0"/>
    <xf numFmtId="0" fontId="37" fillId="9" borderId="0" applyNumberFormat="0" applyBorder="0" applyAlignment="0" applyProtection="0"/>
    <xf numFmtId="0" fontId="37" fillId="86" borderId="0" applyNumberFormat="0" applyBorder="0" applyAlignment="0" applyProtection="0"/>
    <xf numFmtId="0" fontId="10" fillId="79" borderId="0" applyNumberFormat="0" applyBorder="0" applyAlignment="0" applyProtection="0"/>
    <xf numFmtId="0" fontId="10" fillId="75" borderId="0" applyNumberFormat="0" applyBorder="0" applyAlignment="0" applyProtection="0"/>
    <xf numFmtId="0" fontId="96" fillId="7" borderId="0" applyNumberFormat="0" applyBorder="0" applyAlignment="0" applyProtection="0"/>
    <xf numFmtId="0" fontId="10" fillId="78" borderId="0" applyNumberFormat="0" applyBorder="0" applyAlignment="0" applyProtection="0"/>
    <xf numFmtId="0" fontId="126" fillId="77" borderId="0" applyNumberFormat="0" applyBorder="0" applyAlignment="0" applyProtection="0"/>
    <xf numFmtId="0" fontId="126" fillId="73" borderId="0" applyNumberFormat="0" applyBorder="0" applyAlignment="0" applyProtection="0"/>
    <xf numFmtId="0" fontId="35" fillId="40" borderId="13" applyNumberFormat="0" applyProtection="0">
      <alignment horizontal="left" vertical="center" indent="1"/>
    </xf>
    <xf numFmtId="0" fontId="126" fillId="81" borderId="0" applyNumberFormat="0" applyBorder="0" applyAlignment="0" applyProtection="0"/>
    <xf numFmtId="0" fontId="10" fillId="70" borderId="0" applyNumberFormat="0" applyBorder="0" applyAlignment="0" applyProtection="0"/>
    <xf numFmtId="4" fontId="54" fillId="25" borderId="13" applyNumberFormat="0" applyProtection="0">
      <alignment vertical="center"/>
    </xf>
    <xf numFmtId="0" fontId="126" fillId="61" borderId="0" applyNumberFormat="0" applyBorder="0" applyAlignment="0" applyProtection="0"/>
    <xf numFmtId="0" fontId="131" fillId="102" borderId="2" applyNumberFormat="0" applyAlignment="0" applyProtection="0"/>
    <xf numFmtId="0" fontId="21" fillId="89" borderId="0" applyNumberFormat="0" applyBorder="0" applyAlignment="0" applyProtection="0"/>
    <xf numFmtId="0" fontId="22" fillId="94" borderId="0" applyNumberFormat="0" applyBorder="0" applyAlignment="0" applyProtection="0"/>
    <xf numFmtId="0" fontId="96" fillId="9" borderId="0" applyNumberFormat="0" applyBorder="0" applyAlignment="0" applyProtection="0"/>
    <xf numFmtId="0" fontId="10" fillId="60" borderId="88" applyNumberFormat="0" applyFont="0" applyAlignment="0" applyProtection="0"/>
    <xf numFmtId="0" fontId="10" fillId="74" borderId="0" applyNumberFormat="0" applyBorder="0" applyAlignment="0" applyProtection="0"/>
    <xf numFmtId="0" fontId="10" fillId="71" borderId="0" applyNumberFormat="0" applyBorder="0" applyAlignment="0" applyProtection="0"/>
    <xf numFmtId="0" fontId="10" fillId="67" borderId="0" applyNumberFormat="0" applyBorder="0" applyAlignment="0" applyProtection="0"/>
    <xf numFmtId="0" fontId="111" fillId="0" borderId="0" applyNumberFormat="0" applyFill="0" applyBorder="0" applyAlignment="0" applyProtection="0"/>
    <xf numFmtId="0" fontId="125" fillId="0" borderId="89" applyNumberFormat="0" applyFill="0" applyAlignment="0" applyProtection="0"/>
    <xf numFmtId="0" fontId="118" fillId="57" borderId="84" applyNumberFormat="0" applyAlignment="0" applyProtection="0"/>
    <xf numFmtId="0" fontId="9" fillId="0" borderId="0"/>
    <xf numFmtId="0" fontId="35" fillId="0" borderId="0"/>
    <xf numFmtId="0" fontId="9" fillId="0" borderId="0"/>
    <xf numFmtId="0" fontId="9" fillId="0" borderId="0"/>
    <xf numFmtId="0" fontId="9" fillId="0" borderId="0"/>
    <xf numFmtId="0" fontId="9" fillId="0" borderId="0"/>
    <xf numFmtId="0" fontId="8" fillId="0" borderId="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43" fontId="13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37" fillId="0" borderId="0" applyFont="0" applyFill="0" applyBorder="0" applyAlignment="0" applyProtection="0"/>
    <xf numFmtId="0" fontId="139" fillId="0" borderId="0"/>
    <xf numFmtId="0" fontId="7" fillId="0" borderId="0"/>
    <xf numFmtId="0" fontId="140" fillId="0" borderId="0"/>
    <xf numFmtId="9" fontId="35" fillId="0" borderId="0" applyFont="0" applyFill="0" applyBorder="0" applyAlignment="0" applyProtection="0"/>
    <xf numFmtId="0" fontId="138" fillId="0" borderId="0"/>
    <xf numFmtId="0" fontId="140" fillId="0" borderId="0"/>
    <xf numFmtId="0" fontId="139" fillId="0" borderId="0"/>
    <xf numFmtId="9" fontId="35" fillId="0" borderId="0" applyFont="0" applyFill="0" applyBorder="0" applyAlignment="0" applyProtection="0"/>
    <xf numFmtId="0" fontId="139" fillId="0" borderId="0"/>
    <xf numFmtId="0" fontId="139" fillId="0" borderId="0"/>
    <xf numFmtId="0" fontId="139"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0" fontId="35" fillId="0" borderId="0"/>
    <xf numFmtId="0" fontId="35" fillId="0" borderId="0"/>
    <xf numFmtId="0" fontId="144" fillId="0" borderId="0" applyNumberFormat="0" applyFill="0" applyBorder="0" applyAlignment="0" applyProtection="0"/>
    <xf numFmtId="0" fontId="6" fillId="0" borderId="0"/>
    <xf numFmtId="0" fontId="61" fillId="0" borderId="0"/>
    <xf numFmtId="0" fontId="21" fillId="0" borderId="0"/>
    <xf numFmtId="44" fontId="35" fillId="0" borderId="0" applyFont="0" applyFill="0" applyBorder="0" applyAlignment="0" applyProtection="0"/>
    <xf numFmtId="9" fontId="35" fillId="0" borderId="0" applyFont="0" applyFill="0" applyBorder="0" applyAlignment="0" applyProtection="0"/>
    <xf numFmtId="0" fontId="35" fillId="0" borderId="0"/>
    <xf numFmtId="0" fontId="6" fillId="0" borderId="0"/>
    <xf numFmtId="44" fontId="152" fillId="0" borderId="0" applyFon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3" fontId="35" fillId="0" borderId="0" applyFont="0" applyFill="0" applyBorder="0" applyAlignment="0" applyProtection="0"/>
    <xf numFmtId="0" fontId="29" fillId="7" borderId="2" applyNumberFormat="0" applyAlignment="0" applyProtection="0"/>
    <xf numFmtId="0" fontId="21" fillId="26" borderId="11" applyNumberFormat="0" applyFont="0" applyAlignment="0" applyProtection="0"/>
    <xf numFmtId="9" fontId="35" fillId="0" borderId="0" applyFont="0" applyFill="0" applyBorder="0" applyAlignment="0" applyProtection="0"/>
    <xf numFmtId="0" fontId="5" fillId="62" borderId="0" applyNumberFormat="0" applyBorder="0" applyAlignment="0" applyProtection="0"/>
    <xf numFmtId="9" fontId="35" fillId="0" borderId="0" applyFont="0" applyFill="0" applyBorder="0" applyAlignment="0" applyProtection="0"/>
    <xf numFmtId="0" fontId="48" fillId="0" borderId="0" applyNumberFormat="0" applyFont="0" applyFill="0" applyBorder="0" applyAlignment="0" applyProtection="0"/>
    <xf numFmtId="0" fontId="5" fillId="0" borderId="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44" fontId="21" fillId="0" borderId="0" applyFont="0" applyFill="0" applyBorder="0" applyAlignment="0" applyProtection="0"/>
    <xf numFmtId="0" fontId="21" fillId="60" borderId="88" applyNumberFormat="0" applyFont="0" applyAlignment="0" applyProtection="0"/>
    <xf numFmtId="0" fontId="37" fillId="86" borderId="0" applyNumberFormat="0" applyBorder="0" applyAlignment="0" applyProtection="0"/>
    <xf numFmtId="0" fontId="37" fillId="9" borderId="0" applyNumberFormat="0" applyBorder="0" applyAlignment="0" applyProtection="0"/>
    <xf numFmtId="0" fontId="37" fillId="26" borderId="0" applyNumberFormat="0" applyBorder="0" applyAlignment="0" applyProtection="0"/>
    <xf numFmtId="0" fontId="37" fillId="53" borderId="0" applyNumberFormat="0" applyBorder="0" applyAlignment="0" applyProtection="0"/>
    <xf numFmtId="0" fontId="37" fillId="8" borderId="0" applyNumberFormat="0" applyBorder="0" applyAlignment="0" applyProtection="0"/>
    <xf numFmtId="0" fontId="37" fillId="3" borderId="0" applyNumberFormat="0" applyBorder="0" applyAlignment="0" applyProtection="0"/>
    <xf numFmtId="0" fontId="37" fillId="52" borderId="0" applyNumberFormat="0" applyBorder="0" applyAlignment="0" applyProtection="0"/>
    <xf numFmtId="0" fontId="37" fillId="9" borderId="0" applyNumberFormat="0" applyBorder="0" applyAlignment="0" applyProtection="0"/>
    <xf numFmtId="0" fontId="37" fillId="18" borderId="0" applyNumberFormat="0" applyBorder="0" applyAlignment="0" applyProtection="0"/>
    <xf numFmtId="0" fontId="37" fillId="21" borderId="0" applyNumberFormat="0" applyBorder="0" applyAlignment="0" applyProtection="0"/>
    <xf numFmtId="0" fontId="37" fillId="52" borderId="0" applyNumberFormat="0" applyBorder="0" applyAlignment="0" applyProtection="0"/>
    <xf numFmtId="0" fontId="37" fillId="7" borderId="0" applyNumberFormat="0" applyBorder="0" applyAlignment="0" applyProtection="0"/>
    <xf numFmtId="0" fontId="22" fillId="87" borderId="0" applyNumberFormat="0" applyBorder="0" applyAlignment="0" applyProtection="0"/>
    <xf numFmtId="0" fontId="22" fillId="91" borderId="0" applyNumberFormat="0" applyBorder="0" applyAlignment="0" applyProtection="0"/>
    <xf numFmtId="0" fontId="22" fillId="94" borderId="0" applyNumberFormat="0" applyBorder="0" applyAlignment="0" applyProtection="0"/>
    <xf numFmtId="0" fontId="22" fillId="98" borderId="0" applyNumberFormat="0" applyBorder="0" applyAlignment="0" applyProtection="0"/>
    <xf numFmtId="0" fontId="22" fillId="99" borderId="0" applyNumberFormat="0" applyBorder="0" applyAlignment="0" applyProtection="0"/>
    <xf numFmtId="0" fontId="22" fillId="100" borderId="0" applyNumberFormat="0" applyBorder="0" applyAlignment="0" applyProtection="0"/>
    <xf numFmtId="175" fontId="35" fillId="0" borderId="0" applyFont="0" applyFill="0" applyBorder="0" applyAlignment="0" applyProtection="0"/>
    <xf numFmtId="0" fontId="104" fillId="0" borderId="90" applyNumberFormat="0" applyFill="0" applyAlignment="0" applyProtection="0"/>
    <xf numFmtId="0" fontId="105" fillId="0" borderId="6" applyNumberFormat="0" applyFill="0" applyAlignment="0" applyProtection="0"/>
    <xf numFmtId="0" fontId="131" fillId="102" borderId="2" applyNumberFormat="0" applyAlignment="0" applyProtection="0"/>
    <xf numFmtId="0" fontId="35" fillId="101" borderId="11" applyNumberFormat="0" applyFont="0" applyAlignment="0" applyProtection="0"/>
    <xf numFmtId="0" fontId="29" fillId="7" borderId="2" applyNumberFormat="0" applyAlignment="0" applyProtection="0"/>
    <xf numFmtId="43" fontId="35" fillId="0" borderId="0" applyFont="0" applyFill="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86" fillId="0" borderId="94" applyNumberFormat="0" applyFill="0" applyAlignment="0" applyProtection="0"/>
    <xf numFmtId="0" fontId="5" fillId="0" borderId="0"/>
    <xf numFmtId="0" fontId="131" fillId="102" borderId="2" applyNumberFormat="0" applyAlignment="0" applyProtection="0"/>
    <xf numFmtId="0" fontId="156" fillId="0" borderId="0"/>
    <xf numFmtId="43" fontId="157" fillId="0" borderId="0" applyFont="0" applyFill="0" applyBorder="0" applyAlignment="0" applyProtection="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6" fillId="0" borderId="0"/>
    <xf numFmtId="0" fontId="156" fillId="0" borderId="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18" fillId="57" borderId="84" applyNumberFormat="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18" fillId="57" borderId="84" applyNumberFormat="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18" fillId="57" borderId="84" applyNumberFormat="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156" fillId="0" borderId="0"/>
    <xf numFmtId="0" fontId="156" fillId="0" borderId="0"/>
    <xf numFmtId="0" fontId="156" fillId="0" borderId="0"/>
    <xf numFmtId="0" fontId="156" fillId="0" borderId="0"/>
    <xf numFmtId="0" fontId="156"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156" fillId="0" borderId="0"/>
    <xf numFmtId="0" fontId="156"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43" fontId="155" fillId="0" borderId="0" applyFont="0" applyFill="0" applyBorder="0" applyAlignment="0" applyProtection="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8" fillId="0" borderId="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158" fillId="0" borderId="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158" fillId="0" borderId="0"/>
    <xf numFmtId="0" fontId="158" fillId="0" borderId="0"/>
    <xf numFmtId="0" fontId="158" fillId="0" borderId="0"/>
    <xf numFmtId="0" fontId="158" fillId="0" borderId="0"/>
    <xf numFmtId="0" fontId="5" fillId="0" borderId="0"/>
    <xf numFmtId="0" fontId="5" fillId="62"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5" fillId="74" borderId="0" applyNumberFormat="0" applyBorder="0" applyAlignment="0" applyProtection="0"/>
    <xf numFmtId="0" fontId="5" fillId="78" borderId="0" applyNumberFormat="0" applyBorder="0" applyAlignment="0" applyProtection="0"/>
    <xf numFmtId="0" fontId="5" fillId="82" borderId="0" applyNumberFormat="0" applyBorder="0" applyAlignment="0" applyProtection="0"/>
    <xf numFmtId="0" fontId="5" fillId="63" borderId="0" applyNumberFormat="0" applyBorder="0" applyAlignment="0" applyProtection="0"/>
    <xf numFmtId="0" fontId="5" fillId="67" borderId="0" applyNumberFormat="0" applyBorder="0" applyAlignment="0" applyProtection="0"/>
    <xf numFmtId="0" fontId="5" fillId="71" borderId="0" applyNumberFormat="0" applyBorder="0" applyAlignment="0" applyProtection="0"/>
    <xf numFmtId="0" fontId="5" fillId="75" borderId="0" applyNumberFormat="0" applyBorder="0" applyAlignment="0" applyProtection="0"/>
    <xf numFmtId="0" fontId="5" fillId="79" borderId="0" applyNumberFormat="0" applyBorder="0" applyAlignment="0" applyProtection="0"/>
    <xf numFmtId="0" fontId="5" fillId="83" borderId="0" applyNumberFormat="0" applyBorder="0" applyAlignment="0" applyProtection="0"/>
    <xf numFmtId="0" fontId="126" fillId="69" borderId="0" applyNumberFormat="0" applyBorder="0" applyAlignment="0" applyProtection="0"/>
    <xf numFmtId="0" fontId="126" fillId="65" borderId="0" applyNumberFormat="0" applyBorder="0" applyAlignment="0" applyProtection="0"/>
    <xf numFmtId="0" fontId="126" fillId="6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18" fillId="57" borderId="84" applyNumberFormat="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5" fillId="0" borderId="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26" fillId="61" borderId="0" applyNumberFormat="0" applyBorder="0" applyAlignment="0" applyProtection="0"/>
    <xf numFmtId="0" fontId="126" fillId="65" borderId="0" applyNumberFormat="0" applyBorder="0" applyAlignment="0" applyProtection="0"/>
    <xf numFmtId="0" fontId="126" fillId="69" borderId="0" applyNumberFormat="0" applyBorder="0" applyAlignment="0" applyProtection="0"/>
    <xf numFmtId="0" fontId="126" fillId="73" borderId="0" applyNumberFormat="0" applyBorder="0" applyAlignment="0" applyProtection="0"/>
    <xf numFmtId="0" fontId="126" fillId="77" borderId="0" applyNumberFormat="0" applyBorder="0" applyAlignment="0" applyProtection="0"/>
    <xf numFmtId="0" fontId="126" fillId="81" borderId="0" applyNumberFormat="0" applyBorder="0" applyAlignment="0" applyProtection="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118" fillId="57" borderId="84" applyNumberFormat="0" applyAlignment="0" applyProtection="0"/>
    <xf numFmtId="0" fontId="5" fillId="0" borderId="0"/>
    <xf numFmtId="0" fontId="4" fillId="0" borderId="0"/>
    <xf numFmtId="0" fontId="166" fillId="0" borderId="0"/>
    <xf numFmtId="0" fontId="150" fillId="0" borderId="0"/>
    <xf numFmtId="0" fontId="150" fillId="0" borderId="0"/>
    <xf numFmtId="0" fontId="166" fillId="0" borderId="0"/>
    <xf numFmtId="0" fontId="4" fillId="0" borderId="0"/>
    <xf numFmtId="0" fontId="167" fillId="0" borderId="0"/>
    <xf numFmtId="0" fontId="150" fillId="0" borderId="0"/>
    <xf numFmtId="0" fontId="150" fillId="0" borderId="0"/>
    <xf numFmtId="0" fontId="166" fillId="0" borderId="0"/>
    <xf numFmtId="0" fontId="166" fillId="0" borderId="0"/>
    <xf numFmtId="0" fontId="166" fillId="0" borderId="0"/>
    <xf numFmtId="0" fontId="166" fillId="0" borderId="0"/>
    <xf numFmtId="0" fontId="166" fillId="0" borderId="0"/>
    <xf numFmtId="0" fontId="150" fillId="0" borderId="0"/>
    <xf numFmtId="0" fontId="3" fillId="0" borderId="0"/>
    <xf numFmtId="0" fontId="3" fillId="0" borderId="0"/>
    <xf numFmtId="0" fontId="170" fillId="0" borderId="0"/>
    <xf numFmtId="0" fontId="150" fillId="0" borderId="0"/>
    <xf numFmtId="44" fontId="35" fillId="0" borderId="0" applyFont="0" applyFill="0" applyBorder="0" applyAlignment="0" applyProtection="0"/>
    <xf numFmtId="43" fontId="172" fillId="0" borderId="0" applyFont="0" applyFill="0" applyBorder="0" applyAlignment="0" applyProtection="0"/>
    <xf numFmtId="0" fontId="2" fillId="0" borderId="0"/>
    <xf numFmtId="0" fontId="1" fillId="0" borderId="0"/>
  </cellStyleXfs>
  <cellXfs count="1038">
    <xf numFmtId="0" fontId="0" fillId="0" borderId="0" xfId="0"/>
    <xf numFmtId="0" fontId="0" fillId="45" borderId="9" xfId="0" applyFill="1" applyBorder="1"/>
    <xf numFmtId="0" fontId="35" fillId="0" borderId="9" xfId="0" applyFont="1" applyBorder="1"/>
    <xf numFmtId="0" fontId="38" fillId="45" borderId="9" xfId="0" applyFont="1" applyFill="1" applyBorder="1"/>
    <xf numFmtId="0" fontId="77" fillId="0" borderId="0" xfId="0" applyFont="1"/>
    <xf numFmtId="171" fontId="38" fillId="0" borderId="36" xfId="122" applyNumberFormat="1" applyFont="1" applyFill="1" applyBorder="1" applyAlignment="1">
      <alignment horizontal="left"/>
    </xf>
    <xf numFmtId="171" fontId="38" fillId="0" borderId="24" xfId="122" applyNumberFormat="1" applyFont="1" applyFill="1" applyBorder="1" applyAlignment="1">
      <alignment horizontal="left"/>
    </xf>
    <xf numFmtId="0" fontId="38" fillId="0" borderId="0" xfId="122" applyFont="1"/>
    <xf numFmtId="0" fontId="82" fillId="0" borderId="0" xfId="0" applyFont="1"/>
    <xf numFmtId="0" fontId="35" fillId="0" borderId="0" xfId="168" applyFont="1"/>
    <xf numFmtId="0" fontId="0" fillId="49" borderId="0" xfId="0" applyFill="1"/>
    <xf numFmtId="0" fontId="35" fillId="0" borderId="0" xfId="0" applyFont="1"/>
    <xf numFmtId="0" fontId="35" fillId="0" borderId="0" xfId="362" applyFont="1"/>
    <xf numFmtId="49" fontId="0" fillId="0" borderId="0" xfId="0" applyNumberFormat="1" applyAlignment="1">
      <alignment horizontal="center"/>
    </xf>
    <xf numFmtId="0" fontId="35" fillId="0" borderId="19" xfId="0" applyFont="1" applyBorder="1" applyAlignment="1">
      <alignment horizontal="left"/>
    </xf>
    <xf numFmtId="0" fontId="35" fillId="0" borderId="9" xfId="0" applyFont="1" applyBorder="1" applyAlignment="1">
      <alignment horizontal="left"/>
    </xf>
    <xf numFmtId="0" fontId="35" fillId="0" borderId="62" xfId="122" applyFont="1" applyBorder="1"/>
    <xf numFmtId="0" fontId="39" fillId="48" borderId="9" xfId="0" applyFont="1" applyFill="1" applyBorder="1" applyAlignment="1">
      <alignment horizontal="center" vertical="center"/>
    </xf>
    <xf numFmtId="0" fontId="38" fillId="48" borderId="9" xfId="0" applyFont="1" applyFill="1" applyBorder="1" applyAlignment="1">
      <alignment horizontal="center" vertical="center" wrapText="1"/>
    </xf>
    <xf numFmtId="0" fontId="0" fillId="0" borderId="0" xfId="0" applyAlignment="1">
      <alignment horizontal="center"/>
    </xf>
    <xf numFmtId="171" fontId="38" fillId="0" borderId="62" xfId="122" applyNumberFormat="1" applyFont="1" applyFill="1" applyBorder="1" applyAlignment="1">
      <alignment horizontal="left"/>
    </xf>
    <xf numFmtId="0" fontId="38" fillId="0" borderId="74" xfId="122" applyFont="1" applyFill="1" applyBorder="1" applyAlignment="1">
      <alignment horizontal="center"/>
    </xf>
    <xf numFmtId="0" fontId="38" fillId="48" borderId="33" xfId="122" applyFont="1" applyFill="1" applyBorder="1" applyAlignment="1">
      <alignment horizontal="center" vertical="center" wrapText="1"/>
    </xf>
    <xf numFmtId="3" fontId="38" fillId="48" borderId="34" xfId="122" applyNumberFormat="1" applyFont="1" applyFill="1" applyBorder="1" applyAlignment="1">
      <alignment horizontal="center" vertical="center" wrapText="1"/>
    </xf>
    <xf numFmtId="0" fontId="38" fillId="48" borderId="34" xfId="122" applyFont="1" applyFill="1" applyBorder="1" applyAlignment="1">
      <alignment horizontal="center" vertical="center" wrapText="1"/>
    </xf>
    <xf numFmtId="0" fontId="38" fillId="48" borderId="35" xfId="122" applyFont="1" applyFill="1" applyBorder="1" applyAlignment="1">
      <alignment horizontal="center" vertical="center" wrapText="1"/>
    </xf>
    <xf numFmtId="0" fontId="35" fillId="0" borderId="0" xfId="127"/>
    <xf numFmtId="42" fontId="35" fillId="0" borderId="9" xfId="0" applyNumberFormat="1" applyFont="1" applyBorder="1"/>
    <xf numFmtId="0" fontId="0" fillId="48" borderId="9" xfId="0" applyFill="1" applyBorder="1"/>
    <xf numFmtId="0" fontId="38" fillId="48" borderId="9" xfId="0" applyFont="1" applyFill="1" applyBorder="1" applyAlignment="1">
      <alignment wrapText="1"/>
    </xf>
    <xf numFmtId="0" fontId="42" fillId="0" borderId="0" xfId="122" applyFont="1"/>
    <xf numFmtId="0" fontId="42" fillId="0" borderId="0" xfId="122" applyFont="1" applyFill="1"/>
    <xf numFmtId="165" fontId="42" fillId="0" borderId="0" xfId="122" applyNumberFormat="1" applyFont="1" applyFill="1"/>
    <xf numFmtId="0" fontId="108" fillId="0" borderId="0" xfId="122" applyFont="1"/>
    <xf numFmtId="165" fontId="42" fillId="0" borderId="0" xfId="122" applyNumberFormat="1" applyFont="1"/>
    <xf numFmtId="0" fontId="0" fillId="0" borderId="0" xfId="0"/>
    <xf numFmtId="0" fontId="79" fillId="0" borderId="0" xfId="122" applyFont="1" applyFill="1"/>
    <xf numFmtId="0" fontId="78" fillId="0" borderId="0" xfId="122" applyFont="1" applyFill="1" applyBorder="1" applyAlignment="1">
      <alignment horizontal="center"/>
    </xf>
    <xf numFmtId="3" fontId="79" fillId="0" borderId="0" xfId="122" applyNumberFormat="1" applyFont="1" applyFill="1" applyBorder="1"/>
    <xf numFmtId="3" fontId="79" fillId="0" borderId="0" xfId="122" applyNumberFormat="1" applyFont="1" applyFill="1" applyBorder="1" applyAlignment="1"/>
    <xf numFmtId="0" fontId="79" fillId="0" borderId="0" xfId="122" applyFont="1" applyFill="1" applyBorder="1"/>
    <xf numFmtId="0" fontId="35" fillId="0" borderId="9" xfId="122" applyFont="1" applyFill="1" applyBorder="1" applyAlignment="1">
      <alignment horizontal="justify" wrapText="1"/>
    </xf>
    <xf numFmtId="0" fontId="35" fillId="0" borderId="9" xfId="122" applyFont="1" applyFill="1" applyBorder="1" applyAlignment="1">
      <alignment horizontal="left" vertical="top" wrapText="1"/>
    </xf>
    <xf numFmtId="0" fontId="35" fillId="0" borderId="9" xfId="122" applyFont="1" applyFill="1" applyBorder="1" applyAlignment="1">
      <alignment horizontal="left" wrapText="1"/>
    </xf>
    <xf numFmtId="3" fontId="35" fillId="0" borderId="25" xfId="122" applyNumberFormat="1" applyFont="1" applyFill="1" applyBorder="1" applyAlignment="1">
      <alignment horizontal="right"/>
    </xf>
    <xf numFmtId="3" fontId="35" fillId="0" borderId="18" xfId="122" applyNumberFormat="1" applyFont="1" applyFill="1" applyBorder="1" applyAlignment="1">
      <alignment horizontal="right" vertical="center"/>
    </xf>
    <xf numFmtId="3" fontId="35" fillId="0" borderId="46" xfId="122" applyNumberFormat="1" applyFont="1" applyFill="1" applyBorder="1" applyAlignment="1">
      <alignment horizontal="right"/>
    </xf>
    <xf numFmtId="3" fontId="35" fillId="0" borderId="62" xfId="122" applyNumberFormat="1" applyFont="1" applyFill="1" applyBorder="1" applyAlignment="1">
      <alignment horizontal="right"/>
    </xf>
    <xf numFmtId="3" fontId="35" fillId="0" borderId="19" xfId="122" applyNumberFormat="1" applyFont="1" applyFill="1" applyBorder="1" applyAlignment="1">
      <alignment horizontal="right"/>
    </xf>
    <xf numFmtId="3" fontId="35" fillId="0" borderId="19" xfId="122" applyNumberFormat="1" applyFont="1" applyFill="1" applyBorder="1" applyAlignment="1">
      <alignment horizontal="right" vertical="center"/>
    </xf>
    <xf numFmtId="3" fontId="35" fillId="0" borderId="19" xfId="354" applyNumberFormat="1" applyFont="1" applyFill="1" applyBorder="1" applyAlignment="1">
      <alignment horizontal="right"/>
    </xf>
    <xf numFmtId="3" fontId="35" fillId="0" borderId="66" xfId="354" applyNumberFormat="1" applyFont="1" applyFill="1" applyBorder="1" applyAlignment="1">
      <alignment horizontal="right"/>
    </xf>
    <xf numFmtId="3" fontId="35" fillId="0" borderId="26" xfId="122" applyNumberFormat="1" applyFont="1" applyFill="1" applyBorder="1" applyAlignment="1">
      <alignment horizontal="right"/>
    </xf>
    <xf numFmtId="3" fontId="38" fillId="0" borderId="33" xfId="122" applyNumberFormat="1" applyFont="1" applyFill="1" applyBorder="1" applyAlignment="1">
      <alignment horizontal="right"/>
    </xf>
    <xf numFmtId="10" fontId="35" fillId="0" borderId="9" xfId="122" applyNumberFormat="1" applyFont="1" applyFill="1" applyBorder="1" applyAlignment="1">
      <alignment horizontal="right"/>
    </xf>
    <xf numFmtId="10" fontId="35" fillId="0" borderId="38" xfId="122" applyNumberFormat="1" applyFont="1" applyFill="1" applyBorder="1" applyAlignment="1">
      <alignment horizontal="right"/>
    </xf>
    <xf numFmtId="10" fontId="35" fillId="0" borderId="26" xfId="122" applyNumberFormat="1" applyFont="1" applyBorder="1" applyAlignment="1">
      <alignment horizontal="right"/>
    </xf>
    <xf numFmtId="10" fontId="35" fillId="0" borderId="19" xfId="122" applyNumberFormat="1" applyFont="1" applyFill="1" applyBorder="1" applyAlignment="1">
      <alignment horizontal="right"/>
    </xf>
    <xf numFmtId="10" fontId="35" fillId="0" borderId="75" xfId="122" applyNumberFormat="1" applyFont="1" applyFill="1" applyBorder="1" applyAlignment="1">
      <alignment horizontal="right"/>
    </xf>
    <xf numFmtId="3" fontId="38" fillId="0" borderId="74" xfId="122" applyNumberFormat="1" applyFont="1" applyBorder="1" applyAlignment="1">
      <alignment horizontal="right"/>
    </xf>
    <xf numFmtId="10" fontId="38" fillId="0" borderId="74" xfId="122" applyNumberFormat="1" applyFont="1" applyBorder="1" applyAlignment="1">
      <alignment horizontal="right"/>
    </xf>
    <xf numFmtId="10" fontId="38" fillId="0" borderId="74" xfId="122" applyNumberFormat="1" applyFont="1" applyFill="1" applyBorder="1" applyAlignment="1">
      <alignment horizontal="right"/>
    </xf>
    <xf numFmtId="3" fontId="35" fillId="0" borderId="18" xfId="354" applyNumberFormat="1" applyFont="1" applyFill="1" applyBorder="1" applyAlignment="1">
      <alignment horizontal="right"/>
    </xf>
    <xf numFmtId="0" fontId="0" fillId="0" borderId="65" xfId="0" applyBorder="1"/>
    <xf numFmtId="0" fontId="35" fillId="0" borderId="9" xfId="122" quotePrefix="1" applyFont="1" applyFill="1" applyBorder="1" applyAlignment="1">
      <alignment horizontal="left" wrapText="1"/>
    </xf>
    <xf numFmtId="3" fontId="0" fillId="0" borderId="19" xfId="0" applyNumberFormat="1" applyBorder="1" applyAlignment="1">
      <alignment horizontal="right"/>
    </xf>
    <xf numFmtId="3" fontId="35" fillId="0" borderId="9" xfId="0" applyNumberFormat="1" applyFont="1" applyBorder="1" applyAlignment="1">
      <alignment horizontal="right"/>
    </xf>
    <xf numFmtId="165" fontId="0" fillId="0" borderId="0" xfId="0" applyNumberFormat="1"/>
    <xf numFmtId="3" fontId="35" fillId="0" borderId="36" xfId="122" applyNumberFormat="1" applyFont="1" applyFill="1" applyBorder="1" applyAlignment="1">
      <alignment horizontal="right"/>
    </xf>
    <xf numFmtId="0" fontId="38" fillId="0" borderId="0" xfId="917" applyFont="1" applyFill="1" applyBorder="1" applyAlignment="1">
      <alignment horizontal="left"/>
    </xf>
    <xf numFmtId="3" fontId="35" fillId="0" borderId="9" xfId="122" applyNumberFormat="1" applyFont="1" applyFill="1" applyBorder="1" applyAlignment="1">
      <alignment horizontal="right" vertical="center"/>
    </xf>
    <xf numFmtId="3" fontId="35" fillId="0" borderId="9" xfId="354" applyNumberFormat="1" applyFont="1" applyFill="1" applyBorder="1" applyAlignment="1">
      <alignment horizontal="right"/>
    </xf>
    <xf numFmtId="3" fontId="35" fillId="0" borderId="21" xfId="122" applyNumberFormat="1" applyFont="1" applyFill="1" applyBorder="1" applyAlignment="1">
      <alignment horizontal="right"/>
    </xf>
    <xf numFmtId="10" fontId="35" fillId="0" borderId="37" xfId="122" applyNumberFormat="1" applyFont="1" applyFill="1" applyBorder="1" applyAlignment="1">
      <alignment horizontal="right"/>
    </xf>
    <xf numFmtId="3" fontId="35" fillId="0" borderId="9" xfId="16278" applyNumberFormat="1" applyFont="1" applyFill="1" applyBorder="1" applyAlignment="1">
      <alignment horizontal="right" vertical="center" wrapText="1"/>
    </xf>
    <xf numFmtId="3" fontId="35" fillId="0" borderId="18" xfId="122" applyNumberFormat="1" applyFont="1" applyFill="1" applyBorder="1" applyAlignment="1">
      <alignment horizontal="right"/>
    </xf>
    <xf numFmtId="3" fontId="35" fillId="0" borderId="37" xfId="122" applyNumberFormat="1" applyFont="1" applyFill="1" applyBorder="1" applyAlignment="1">
      <alignment horizontal="right"/>
    </xf>
    <xf numFmtId="3" fontId="35" fillId="0" borderId="59" xfId="122" applyNumberFormat="1" applyFont="1" applyFill="1" applyBorder="1" applyAlignment="1">
      <alignment horizontal="right"/>
    </xf>
    <xf numFmtId="3" fontId="35" fillId="0" borderId="23" xfId="354" applyNumberFormat="1" applyFont="1" applyFill="1" applyBorder="1" applyAlignment="1">
      <alignment horizontal="right"/>
    </xf>
    <xf numFmtId="3" fontId="35" fillId="0" borderId="36" xfId="354" applyNumberFormat="1" applyFont="1" applyFill="1" applyBorder="1" applyAlignment="1">
      <alignment horizontal="right"/>
    </xf>
    <xf numFmtId="3" fontId="35" fillId="0" borderId="37" xfId="354" applyNumberFormat="1" applyFont="1" applyFill="1" applyBorder="1" applyAlignment="1">
      <alignment horizontal="right"/>
    </xf>
    <xf numFmtId="3" fontId="35" fillId="0" borderId="24" xfId="122" applyNumberFormat="1" applyFont="1" applyFill="1" applyBorder="1" applyAlignment="1">
      <alignment horizontal="right"/>
    </xf>
    <xf numFmtId="3" fontId="35" fillId="0" borderId="9" xfId="122" applyNumberFormat="1" applyFont="1" applyFill="1" applyBorder="1" applyAlignment="1">
      <alignment horizontal="right"/>
    </xf>
    <xf numFmtId="3" fontId="35" fillId="0" borderId="18" xfId="122" applyNumberFormat="1" applyFont="1" applyBorder="1" applyAlignment="1">
      <alignment horizontal="right"/>
    </xf>
    <xf numFmtId="10" fontId="35" fillId="0" borderId="18" xfId="122" applyNumberFormat="1" applyFont="1" applyBorder="1" applyAlignment="1">
      <alignment horizontal="right"/>
    </xf>
    <xf numFmtId="3" fontId="0" fillId="0" borderId="9" xfId="0" applyNumberFormat="1" applyBorder="1" applyAlignment="1">
      <alignment horizontal="right"/>
    </xf>
    <xf numFmtId="10" fontId="35" fillId="0" borderId="9" xfId="0" applyNumberFormat="1" applyFont="1" applyBorder="1" applyAlignment="1">
      <alignment horizontal="right"/>
    </xf>
    <xf numFmtId="3" fontId="35" fillId="0" borderId="18" xfId="0" applyNumberFormat="1" applyFont="1" applyBorder="1" applyAlignment="1">
      <alignment horizontal="right"/>
    </xf>
    <xf numFmtId="3" fontId="35" fillId="0" borderId="9" xfId="16282" applyNumberFormat="1" applyFont="1" applyBorder="1" applyAlignment="1">
      <alignment horizontal="right"/>
    </xf>
    <xf numFmtId="0" fontId="35" fillId="0" borderId="0" xfId="917" applyFont="1" applyFill="1" applyBorder="1" applyAlignment="1">
      <alignment horizontal="center" vertical="center"/>
    </xf>
    <xf numFmtId="0" fontId="35" fillId="0" borderId="9" xfId="0" quotePrefix="1" applyFont="1" applyFill="1" applyBorder="1" applyAlignment="1">
      <alignment horizontal="left" wrapText="1"/>
    </xf>
    <xf numFmtId="42" fontId="0" fillId="0" borderId="9" xfId="0" applyNumberFormat="1" applyFill="1" applyBorder="1"/>
    <xf numFmtId="0" fontId="0" fillId="0" borderId="9" xfId="0" applyFill="1" applyBorder="1" applyAlignment="1">
      <alignment wrapText="1"/>
    </xf>
    <xf numFmtId="42" fontId="35" fillId="0" borderId="9" xfId="59" applyNumberFormat="1" applyFont="1" applyFill="1" applyBorder="1" applyAlignment="1">
      <alignment wrapText="1"/>
    </xf>
    <xf numFmtId="0" fontId="35" fillId="0" borderId="9" xfId="122" applyFont="1" applyFill="1" applyBorder="1" applyAlignment="1">
      <alignment horizontal="justify" vertical="top" wrapText="1"/>
    </xf>
    <xf numFmtId="0" fontId="0" fillId="0" borderId="0" xfId="0" applyAlignment="1">
      <alignment horizontal="center" wrapText="1"/>
    </xf>
    <xf numFmtId="0" fontId="35" fillId="0" borderId="0" xfId="0" applyFont="1" applyAlignment="1">
      <alignment vertical="center"/>
    </xf>
    <xf numFmtId="0" fontId="35" fillId="0" borderId="0" xfId="0" applyFont="1" applyAlignment="1">
      <alignment horizontal="center"/>
    </xf>
    <xf numFmtId="0" fontId="0" fillId="45" borderId="38" xfId="0" applyFill="1" applyBorder="1"/>
    <xf numFmtId="0" fontId="0" fillId="45" borderId="24" xfId="0" applyFill="1" applyBorder="1"/>
    <xf numFmtId="0" fontId="38" fillId="48" borderId="18" xfId="0" applyFont="1" applyFill="1" applyBorder="1" applyAlignment="1">
      <alignment horizontal="center"/>
    </xf>
    <xf numFmtId="0" fontId="38" fillId="48" borderId="19" xfId="0" applyFont="1" applyFill="1" applyBorder="1" applyAlignment="1">
      <alignment horizontal="center"/>
    </xf>
    <xf numFmtId="177" fontId="35" fillId="0" borderId="37" xfId="122" applyNumberFormat="1" applyFont="1" applyFill="1" applyBorder="1" applyAlignment="1">
      <alignment horizontal="right"/>
    </xf>
    <xf numFmtId="164" fontId="0" fillId="0" borderId="9" xfId="46746" applyNumberFormat="1" applyFont="1" applyFill="1" applyBorder="1"/>
    <xf numFmtId="178" fontId="0" fillId="0" borderId="9" xfId="0" applyNumberFormat="1" applyFill="1" applyBorder="1"/>
    <xf numFmtId="164" fontId="0" fillId="0" borderId="9" xfId="46776" applyNumberFormat="1" applyFont="1" applyFill="1" applyBorder="1"/>
    <xf numFmtId="0" fontId="38" fillId="0" borderId="9" xfId="0" applyFont="1" applyFill="1" applyBorder="1" applyAlignment="1">
      <alignment wrapText="1"/>
    </xf>
    <xf numFmtId="42" fontId="38" fillId="0" borderId="9" xfId="0" applyNumberFormat="1" applyFont="1" applyFill="1" applyBorder="1"/>
    <xf numFmtId="0" fontId="38" fillId="0" borderId="0" xfId="0" applyFont="1"/>
    <xf numFmtId="3" fontId="38" fillId="0" borderId="74" xfId="122" applyNumberFormat="1" applyFont="1" applyFill="1" applyBorder="1" applyAlignment="1">
      <alignment horizontal="right"/>
    </xf>
    <xf numFmtId="165" fontId="35" fillId="0" borderId="25" xfId="700" applyNumberFormat="1" applyFont="1" applyFill="1" applyBorder="1" applyAlignment="1">
      <alignment vertical="center"/>
    </xf>
    <xf numFmtId="0" fontId="0" fillId="0" borderId="0" xfId="0" applyBorder="1"/>
    <xf numFmtId="0" fontId="80" fillId="0" borderId="0" xfId="122" applyFont="1" applyFill="1"/>
    <xf numFmtId="0" fontId="35" fillId="0" borderId="0" xfId="122" applyFont="1" applyFill="1" applyAlignment="1"/>
    <xf numFmtId="0" fontId="35" fillId="0" borderId="0" xfId="0" applyFont="1" applyFill="1"/>
    <xf numFmtId="0" fontId="0" fillId="0" borderId="0" xfId="0" applyFill="1"/>
    <xf numFmtId="0" fontId="79" fillId="0" borderId="0" xfId="0" quotePrefix="1" applyFont="1" applyFill="1" applyAlignment="1">
      <alignment vertical="center"/>
    </xf>
    <xf numFmtId="0" fontId="35" fillId="0" borderId="0" xfId="0" applyFont="1" applyFill="1" applyAlignment="1">
      <alignment vertical="center"/>
    </xf>
    <xf numFmtId="0" fontId="35" fillId="0" borderId="0" xfId="0" quotePrefix="1" applyFont="1" applyAlignment="1">
      <alignment vertical="center"/>
    </xf>
    <xf numFmtId="3" fontId="0" fillId="0" borderId="0" xfId="0" applyNumberFormat="1" applyAlignment="1">
      <alignment horizontal="center"/>
    </xf>
    <xf numFmtId="0" fontId="0" fillId="0" borderId="0" xfId="0" applyAlignment="1">
      <alignment horizontal="center"/>
    </xf>
    <xf numFmtId="0" fontId="35" fillId="0" borderId="0" xfId="122" applyFont="1" applyAlignment="1">
      <alignment horizontal="center"/>
    </xf>
    <xf numFmtId="0" fontId="35" fillId="0" borderId="0" xfId="122" applyFont="1" applyFill="1" applyAlignment="1">
      <alignment horizontal="center"/>
    </xf>
    <xf numFmtId="172" fontId="0" fillId="0" borderId="0" xfId="1158" applyNumberFormat="1" applyFont="1"/>
    <xf numFmtId="178" fontId="35" fillId="0" borderId="9" xfId="0" applyNumberFormat="1" applyFont="1" applyFill="1" applyBorder="1"/>
    <xf numFmtId="0" fontId="38" fillId="0" borderId="0" xfId="0" applyFont="1" applyFill="1" applyBorder="1"/>
    <xf numFmtId="0" fontId="38" fillId="0" borderId="24" xfId="0" applyFont="1" applyBorder="1"/>
    <xf numFmtId="0" fontId="35" fillId="0" borderId="50" xfId="0" applyFont="1" applyBorder="1"/>
    <xf numFmtId="0" fontId="38" fillId="0" borderId="49" xfId="0" applyFont="1" applyBorder="1"/>
    <xf numFmtId="0" fontId="38" fillId="45" borderId="49" xfId="0" applyFont="1" applyFill="1" applyBorder="1"/>
    <xf numFmtId="0" fontId="38" fillId="45" borderId="51" xfId="0" applyFont="1" applyFill="1" applyBorder="1"/>
    <xf numFmtId="0" fontId="38" fillId="48" borderId="51" xfId="0" applyFont="1" applyFill="1" applyBorder="1"/>
    <xf numFmtId="0" fontId="35" fillId="49" borderId="49" xfId="0" applyFont="1" applyFill="1" applyBorder="1"/>
    <xf numFmtId="0" fontId="35" fillId="0" borderId="49" xfId="0" applyFont="1" applyBorder="1"/>
    <xf numFmtId="0" fontId="0" fillId="45" borderId="51" xfId="0" applyFill="1" applyBorder="1"/>
    <xf numFmtId="0" fontId="38" fillId="48" borderId="51" xfId="0" applyFont="1" applyFill="1" applyBorder="1" applyAlignment="1">
      <alignment horizontal="center" wrapText="1"/>
    </xf>
    <xf numFmtId="0" fontId="38" fillId="48" borderId="97" xfId="0" applyFont="1" applyFill="1" applyBorder="1"/>
    <xf numFmtId="164" fontId="0" fillId="0" borderId="24" xfId="46746" applyNumberFormat="1" applyFont="1" applyFill="1" applyBorder="1"/>
    <xf numFmtId="164" fontId="0" fillId="0" borderId="24" xfId="46776" applyNumberFormat="1" applyFont="1" applyFill="1" applyBorder="1"/>
    <xf numFmtId="0" fontId="38" fillId="48" borderId="38" xfId="0" applyFont="1" applyFill="1" applyBorder="1" applyAlignment="1">
      <alignment horizontal="center" wrapText="1"/>
    </xf>
    <xf numFmtId="0" fontId="38" fillId="48" borderId="24" xfId="0" applyFont="1" applyFill="1" applyBorder="1" applyAlignment="1">
      <alignment horizontal="center" wrapText="1"/>
    </xf>
    <xf numFmtId="49" fontId="39" fillId="0" borderId="0" xfId="127" quotePrefix="1" applyNumberFormat="1" applyFont="1" applyAlignment="1"/>
    <xf numFmtId="0" fontId="39" fillId="0" borderId="0" xfId="127" applyFont="1" applyAlignment="1"/>
    <xf numFmtId="0" fontId="38" fillId="0" borderId="0" xfId="0" applyFont="1" applyFill="1" applyBorder="1" applyAlignment="1">
      <alignment wrapText="1"/>
    </xf>
    <xf numFmtId="0" fontId="35" fillId="0" borderId="24" xfId="122" applyFont="1" applyBorder="1"/>
    <xf numFmtId="10" fontId="38" fillId="0" borderId="0" xfId="122" applyNumberFormat="1" applyFont="1" applyFill="1" applyBorder="1" applyAlignment="1">
      <alignment horizontal="right"/>
    </xf>
    <xf numFmtId="10" fontId="38" fillId="0" borderId="0" xfId="122" applyNumberFormat="1" applyFont="1" applyBorder="1" applyAlignment="1">
      <alignment horizontal="right"/>
    </xf>
    <xf numFmtId="3" fontId="38" fillId="0" borderId="0" xfId="122" applyNumberFormat="1" applyFont="1" applyBorder="1" applyAlignment="1">
      <alignment horizontal="right"/>
    </xf>
    <xf numFmtId="0" fontId="38" fillId="0" borderId="0" xfId="122" applyFont="1" applyFill="1" applyBorder="1" applyAlignment="1">
      <alignment horizontal="center"/>
    </xf>
    <xf numFmtId="3" fontId="35" fillId="0" borderId="0" xfId="122" applyNumberFormat="1" applyFont="1"/>
    <xf numFmtId="0" fontId="35" fillId="0" borderId="0" xfId="122" applyFont="1"/>
    <xf numFmtId="0" fontId="35" fillId="0" borderId="0" xfId="122" applyFont="1" applyFill="1"/>
    <xf numFmtId="0" fontId="77" fillId="0" borderId="0" xfId="122" applyFont="1" applyFill="1" applyAlignment="1">
      <alignment horizontal="left" wrapText="1"/>
    </xf>
    <xf numFmtId="165" fontId="35" fillId="0" borderId="9" xfId="700" applyNumberFormat="1" applyFont="1" applyFill="1" applyBorder="1" applyAlignment="1">
      <alignment horizontal="right" vertical="top"/>
    </xf>
    <xf numFmtId="0" fontId="35" fillId="0" borderId="9" xfId="0" applyFont="1" applyBorder="1" applyAlignment="1">
      <alignment horizontal="center"/>
    </xf>
    <xf numFmtId="0" fontId="38" fillId="48" borderId="9" xfId="127" applyFont="1" applyFill="1" applyBorder="1"/>
    <xf numFmtId="0" fontId="35" fillId="48" borderId="9" xfId="127" applyFill="1" applyBorder="1"/>
    <xf numFmtId="0" fontId="35" fillId="0" borderId="9" xfId="127" applyFont="1" applyBorder="1"/>
    <xf numFmtId="0" fontId="35" fillId="0" borderId="9" xfId="127" quotePrefix="1" applyFont="1" applyBorder="1" applyAlignment="1">
      <alignment horizontal="left"/>
    </xf>
    <xf numFmtId="0" fontId="38" fillId="0" borderId="9" xfId="127" applyFont="1" applyBorder="1"/>
    <xf numFmtId="165" fontId="38" fillId="0" borderId="9" xfId="700" applyNumberFormat="1" applyFont="1" applyFill="1" applyBorder="1" applyAlignment="1">
      <alignment horizontal="right" vertical="top"/>
    </xf>
    <xf numFmtId="0" fontId="35" fillId="45" borderId="9" xfId="127" applyFont="1" applyFill="1" applyBorder="1"/>
    <xf numFmtId="0" fontId="35" fillId="0" borderId="9" xfId="127" applyFont="1" applyBorder="1" applyAlignment="1">
      <alignment wrapText="1"/>
    </xf>
    <xf numFmtId="0" fontId="35" fillId="0" borderId="9" xfId="127" quotePrefix="1" applyFont="1" applyBorder="1" applyAlignment="1">
      <alignment horizontal="left" wrapText="1"/>
    </xf>
    <xf numFmtId="5" fontId="38" fillId="0" borderId="9" xfId="0" applyNumberFormat="1" applyFont="1" applyFill="1" applyBorder="1" applyAlignment="1">
      <alignment horizontal="left"/>
    </xf>
    <xf numFmtId="165" fontId="38" fillId="0" borderId="9" xfId="127" applyNumberFormat="1" applyFont="1" applyFill="1" applyBorder="1"/>
    <xf numFmtId="165" fontId="35" fillId="49" borderId="9" xfId="700" applyNumberFormat="1" applyFont="1" applyFill="1" applyBorder="1" applyAlignment="1">
      <alignment horizontal="right" vertical="top"/>
    </xf>
    <xf numFmtId="165" fontId="35" fillId="49" borderId="9" xfId="127" applyNumberFormat="1" applyFont="1" applyFill="1" applyBorder="1"/>
    <xf numFmtId="0" fontId="35" fillId="0" borderId="9" xfId="127" applyBorder="1"/>
    <xf numFmtId="5" fontId="35" fillId="0" borderId="9" xfId="0" applyNumberFormat="1" applyFont="1" applyFill="1" applyBorder="1" applyAlignment="1">
      <alignment horizontal="left" wrapText="1"/>
    </xf>
    <xf numFmtId="5" fontId="35" fillId="0" borderId="9" xfId="0" applyNumberFormat="1" applyFont="1" applyBorder="1" applyAlignment="1">
      <alignment wrapText="1"/>
    </xf>
    <xf numFmtId="5" fontId="35" fillId="0" borderId="9" xfId="0" applyNumberFormat="1" applyFont="1" applyBorder="1"/>
    <xf numFmtId="165" fontId="35" fillId="0" borderId="9" xfId="127" applyNumberFormat="1" applyFont="1" applyBorder="1"/>
    <xf numFmtId="0" fontId="35" fillId="45" borderId="49" xfId="0" applyFont="1" applyFill="1" applyBorder="1"/>
    <xf numFmtId="0" fontId="0" fillId="48" borderId="9" xfId="0" applyFill="1" applyBorder="1" applyAlignment="1">
      <alignment wrapText="1"/>
    </xf>
    <xf numFmtId="42" fontId="0" fillId="48" borderId="9" xfId="0" applyNumberFormat="1" applyFill="1" applyBorder="1"/>
    <xf numFmtId="0" fontId="42" fillId="48" borderId="9" xfId="122" applyFont="1" applyFill="1" applyBorder="1" applyAlignment="1">
      <alignment horizontal="justify" wrapText="1"/>
    </xf>
    <xf numFmtId="0" fontId="42" fillId="48" borderId="9" xfId="122" applyFont="1" applyFill="1" applyBorder="1" applyAlignment="1">
      <alignment horizontal="center" wrapText="1"/>
    </xf>
    <xf numFmtId="43" fontId="42" fillId="48" borderId="9" xfId="34" applyFont="1" applyFill="1" applyBorder="1" applyAlignment="1">
      <alignment horizontal="center" wrapText="1"/>
    </xf>
    <xf numFmtId="0" fontId="35" fillId="48" borderId="9" xfId="122" applyFont="1" applyFill="1" applyBorder="1" applyAlignment="1">
      <alignment horizontal="center" wrapText="1"/>
    </xf>
    <xf numFmtId="44" fontId="35" fillId="48" borderId="9" xfId="59" applyFont="1" applyFill="1" applyBorder="1" applyAlignment="1">
      <alignment wrapText="1"/>
    </xf>
    <xf numFmtId="42" fontId="35" fillId="48" borderId="9" xfId="59" applyNumberFormat="1" applyFont="1" applyFill="1" applyBorder="1" applyAlignment="1">
      <alignment wrapText="1"/>
    </xf>
    <xf numFmtId="9" fontId="35" fillId="48" borderId="9" xfId="182" applyFont="1" applyFill="1" applyBorder="1" applyAlignment="1">
      <alignment horizontal="center" wrapText="1"/>
    </xf>
    <xf numFmtId="9" fontId="35" fillId="48" borderId="9" xfId="182" applyNumberFormat="1" applyFont="1" applyFill="1" applyBorder="1" applyAlignment="1">
      <alignment horizontal="center" wrapText="1"/>
    </xf>
    <xf numFmtId="9" fontId="35" fillId="48" borderId="9" xfId="59" applyNumberFormat="1" applyFont="1" applyFill="1" applyBorder="1" applyAlignment="1">
      <alignment wrapText="1"/>
    </xf>
    <xf numFmtId="42" fontId="35" fillId="0" borderId="9" xfId="0" applyNumberFormat="1" applyFont="1" applyFill="1" applyBorder="1"/>
    <xf numFmtId="0" fontId="79" fillId="0" borderId="23" xfId="0" applyFont="1" applyFill="1" applyBorder="1"/>
    <xf numFmtId="0" fontId="79" fillId="0" borderId="20" xfId="0" applyFont="1" applyFill="1" applyBorder="1"/>
    <xf numFmtId="0" fontId="79" fillId="0" borderId="22" xfId="0" applyFont="1" applyFill="1" applyBorder="1"/>
    <xf numFmtId="0" fontId="38" fillId="0" borderId="74" xfId="0" applyFont="1" applyBorder="1"/>
    <xf numFmtId="3" fontId="38" fillId="0" borderId="74" xfId="0" applyNumberFormat="1" applyFont="1" applyBorder="1" applyAlignment="1">
      <alignment horizontal="right"/>
    </xf>
    <xf numFmtId="0" fontId="79" fillId="0" borderId="96" xfId="46814" applyFont="1" applyBorder="1" applyAlignment="1">
      <alignment horizontal="left" wrapText="1"/>
    </xf>
    <xf numFmtId="0" fontId="79" fillId="0" borderId="49" xfId="46814" applyFont="1" applyBorder="1" applyAlignment="1">
      <alignment horizontal="left" wrapText="1"/>
    </xf>
    <xf numFmtId="0" fontId="38" fillId="48" borderId="32" xfId="46740" applyFont="1" applyFill="1" applyBorder="1" applyAlignment="1">
      <alignment horizontal="center" vertical="center" wrapText="1"/>
    </xf>
    <xf numFmtId="0" fontId="38" fillId="48" borderId="39" xfId="46740" applyFont="1" applyFill="1" applyBorder="1" applyAlignment="1">
      <alignment horizontal="center" vertical="center" wrapText="1"/>
    </xf>
    <xf numFmtId="0" fontId="38" fillId="48" borderId="41" xfId="46740" applyFont="1" applyFill="1" applyBorder="1" applyAlignment="1">
      <alignment horizontal="center" vertical="center" wrapText="1"/>
    </xf>
    <xf numFmtId="0" fontId="141" fillId="0" borderId="49" xfId="0" applyFont="1" applyBorder="1" applyAlignment="1">
      <alignment horizontal="right" vertical="center"/>
    </xf>
    <xf numFmtId="0" fontId="135" fillId="0" borderId="0" xfId="0" applyFont="1" applyBorder="1" applyAlignment="1">
      <alignment horizontal="center" vertical="center"/>
    </xf>
    <xf numFmtId="0" fontId="35" fillId="23" borderId="34" xfId="917" applyFont="1" applyFill="1" applyBorder="1" applyAlignment="1">
      <alignment horizontal="center" vertical="center"/>
    </xf>
    <xf numFmtId="0" fontId="79" fillId="0" borderId="31" xfId="917" applyFont="1" applyFill="1" applyBorder="1" applyAlignment="1">
      <alignment horizontal="center" wrapText="1"/>
    </xf>
    <xf numFmtId="0" fontId="79" fillId="0" borderId="19" xfId="917" applyFont="1" applyFill="1" applyBorder="1" applyAlignment="1">
      <alignment horizontal="center" wrapText="1"/>
    </xf>
    <xf numFmtId="0" fontId="79" fillId="0" borderId="30" xfId="917" applyFont="1" applyFill="1" applyBorder="1" applyAlignment="1">
      <alignment horizontal="center" wrapText="1"/>
    </xf>
    <xf numFmtId="0" fontId="79" fillId="0" borderId="29" xfId="917" applyFont="1" applyFill="1" applyBorder="1" applyAlignment="1">
      <alignment horizontal="center" wrapText="1"/>
    </xf>
    <xf numFmtId="0" fontId="79" fillId="0" borderId="36" xfId="917" applyFont="1" applyBorder="1" applyAlignment="1">
      <alignment horizontal="center" wrapText="1"/>
    </xf>
    <xf numFmtId="0" fontId="79" fillId="0" borderId="18" xfId="917" applyFont="1" applyBorder="1" applyAlignment="1">
      <alignment horizontal="center" wrapText="1"/>
    </xf>
    <xf numFmtId="0" fontId="79" fillId="0" borderId="37" xfId="917" applyFont="1" applyBorder="1" applyAlignment="1">
      <alignment horizontal="center" wrapText="1"/>
    </xf>
    <xf numFmtId="0" fontId="79" fillId="0" borderId="24" xfId="917" applyFont="1" applyFill="1" applyBorder="1" applyAlignment="1">
      <alignment horizontal="center" wrapText="1"/>
    </xf>
    <xf numFmtId="0" fontId="79" fillId="0" borderId="9" xfId="917" applyFont="1" applyFill="1" applyBorder="1" applyAlignment="1">
      <alignment horizontal="center"/>
    </xf>
    <xf numFmtId="0" fontId="79" fillId="0" borderId="38" xfId="917" applyFont="1" applyFill="1" applyBorder="1" applyAlignment="1">
      <alignment horizontal="center"/>
    </xf>
    <xf numFmtId="0" fontId="79" fillId="0" borderId="24" xfId="917" applyFont="1" applyBorder="1" applyAlignment="1">
      <alignment horizontal="center"/>
    </xf>
    <xf numFmtId="0" fontId="79" fillId="0" borderId="9" xfId="917" applyFont="1" applyBorder="1" applyAlignment="1">
      <alignment horizontal="center"/>
    </xf>
    <xf numFmtId="0" fontId="79" fillId="0" borderId="38" xfId="917" applyFont="1" applyBorder="1" applyAlignment="1">
      <alignment horizontal="center"/>
    </xf>
    <xf numFmtId="0" fontId="79" fillId="0" borderId="62" xfId="917" applyFont="1" applyFill="1" applyBorder="1" applyAlignment="1">
      <alignment horizontal="center" wrapText="1"/>
    </xf>
    <xf numFmtId="0" fontId="79" fillId="0" borderId="19" xfId="917" applyFont="1" applyBorder="1" applyAlignment="1">
      <alignment horizontal="center"/>
    </xf>
    <xf numFmtId="0" fontId="79" fillId="0" borderId="75" xfId="917" applyFont="1" applyBorder="1" applyAlignment="1">
      <alignment horizontal="center"/>
    </xf>
    <xf numFmtId="3" fontId="35" fillId="0" borderId="19" xfId="16282" applyNumberFormat="1" applyFont="1" applyBorder="1" applyAlignment="1">
      <alignment horizontal="right"/>
    </xf>
    <xf numFmtId="0" fontId="38" fillId="0" borderId="33" xfId="0" applyFont="1" applyBorder="1" applyAlignment="1">
      <alignment horizontal="center"/>
    </xf>
    <xf numFmtId="3" fontId="38" fillId="0" borderId="34" xfId="0" applyNumberFormat="1" applyFont="1" applyBorder="1" applyAlignment="1">
      <alignment horizontal="right"/>
    </xf>
    <xf numFmtId="10" fontId="38" fillId="0" borderId="34" xfId="0" applyNumberFormat="1" applyFont="1" applyBorder="1" applyAlignment="1">
      <alignment horizontal="right"/>
    </xf>
    <xf numFmtId="3" fontId="38" fillId="0" borderId="35" xfId="16278" applyNumberFormat="1" applyFont="1" applyFill="1" applyBorder="1" applyAlignment="1">
      <alignment horizontal="right" vertical="center" wrapText="1"/>
    </xf>
    <xf numFmtId="0" fontId="35" fillId="0" borderId="9" xfId="0" applyFont="1" applyFill="1" applyBorder="1"/>
    <xf numFmtId="0" fontId="35" fillId="45" borderId="24" xfId="0" applyFont="1" applyFill="1" applyBorder="1"/>
    <xf numFmtId="0" fontId="35" fillId="0" borderId="56" xfId="122" applyFont="1" applyBorder="1"/>
    <xf numFmtId="0" fontId="35" fillId="0" borderId="77" xfId="122" applyFont="1" applyBorder="1"/>
    <xf numFmtId="0" fontId="38" fillId="0" borderId="33" xfId="0" applyFont="1" applyBorder="1"/>
    <xf numFmtId="165" fontId="35" fillId="0" borderId="9" xfId="0" applyNumberFormat="1" applyFont="1" applyBorder="1"/>
    <xf numFmtId="10" fontId="35" fillId="0" borderId="9" xfId="34" applyNumberFormat="1" applyFont="1" applyBorder="1"/>
    <xf numFmtId="0" fontId="35" fillId="0" borderId="0" xfId="122" applyFont="1" applyBorder="1" applyAlignment="1">
      <alignment horizontal="left"/>
    </xf>
    <xf numFmtId="164" fontId="35" fillId="0" borderId="24" xfId="46776" applyNumberFormat="1" applyFont="1" applyFill="1" applyBorder="1"/>
    <xf numFmtId="164" fontId="35" fillId="0" borderId="9" xfId="46776" applyNumberFormat="1" applyFont="1" applyFill="1" applyBorder="1"/>
    <xf numFmtId="172" fontId="35" fillId="0" borderId="38" xfId="182" applyNumberFormat="1" applyFont="1" applyBorder="1"/>
    <xf numFmtId="164" fontId="35" fillId="45" borderId="24" xfId="34" applyNumberFormat="1" applyFont="1" applyFill="1" applyBorder="1"/>
    <xf numFmtId="164" fontId="35" fillId="45" borderId="9" xfId="34" applyNumberFormat="1" applyFont="1" applyFill="1" applyBorder="1"/>
    <xf numFmtId="0" fontId="35" fillId="45" borderId="38" xfId="0" applyFont="1" applyFill="1" applyBorder="1"/>
    <xf numFmtId="164" fontId="35" fillId="0" borderId="24" xfId="46746" applyNumberFormat="1" applyFont="1" applyFill="1" applyBorder="1"/>
    <xf numFmtId="164" fontId="35" fillId="0" borderId="9" xfId="46746" applyNumberFormat="1" applyFont="1" applyFill="1" applyBorder="1"/>
    <xf numFmtId="164" fontId="35" fillId="0" borderId="24" xfId="46773" applyNumberFormat="1" applyFont="1" applyFill="1" applyBorder="1"/>
    <xf numFmtId="164" fontId="35" fillId="0" borderId="9" xfId="46773" applyNumberFormat="1" applyFont="1" applyFill="1" applyBorder="1"/>
    <xf numFmtId="172" fontId="35" fillId="0" borderId="38" xfId="0" applyNumberFormat="1" applyFont="1" applyBorder="1"/>
    <xf numFmtId="164" fontId="35" fillId="0" borderId="24" xfId="34" applyNumberFormat="1" applyFont="1" applyFill="1" applyBorder="1"/>
    <xf numFmtId="164" fontId="35" fillId="0" borderId="9" xfId="34" applyNumberFormat="1" applyFont="1" applyFill="1" applyBorder="1"/>
    <xf numFmtId="164" fontId="35" fillId="0" borderId="24" xfId="46749" applyNumberFormat="1" applyFont="1" applyFill="1" applyBorder="1"/>
    <xf numFmtId="164" fontId="35" fillId="0" borderId="9" xfId="46749" applyNumberFormat="1" applyFont="1" applyFill="1" applyBorder="1"/>
    <xf numFmtId="164" fontId="35" fillId="0" borderId="24" xfId="46769" applyNumberFormat="1" applyFont="1" applyFill="1" applyBorder="1"/>
    <xf numFmtId="164" fontId="35" fillId="0" borderId="9" xfId="46769" applyNumberFormat="1" applyFont="1" applyFill="1" applyBorder="1"/>
    <xf numFmtId="39" fontId="35" fillId="45" borderId="9" xfId="34" applyNumberFormat="1" applyFont="1" applyFill="1" applyBorder="1"/>
    <xf numFmtId="164" fontId="35" fillId="0" borderId="24" xfId="46751" applyNumberFormat="1" applyFont="1" applyFill="1" applyBorder="1"/>
    <xf numFmtId="164" fontId="35" fillId="0" borderId="9" xfId="46751" applyNumberFormat="1" applyFont="1" applyFill="1" applyBorder="1"/>
    <xf numFmtId="164" fontId="35" fillId="0" borderId="24" xfId="46767" applyNumberFormat="1" applyFont="1" applyFill="1" applyBorder="1"/>
    <xf numFmtId="164" fontId="35" fillId="0" borderId="9" xfId="46767" applyNumberFormat="1" applyFont="1" applyFill="1" applyBorder="1"/>
    <xf numFmtId="164" fontId="35" fillId="0" borderId="24" xfId="46754" applyNumberFormat="1" applyFont="1" applyFill="1" applyBorder="1"/>
    <xf numFmtId="164" fontId="35" fillId="0" borderId="9" xfId="46754" applyNumberFormat="1" applyFont="1" applyFill="1" applyBorder="1"/>
    <xf numFmtId="164" fontId="35" fillId="0" borderId="24" xfId="34" applyNumberFormat="1" applyFont="1" applyBorder="1"/>
    <xf numFmtId="164" fontId="35" fillId="0" borderId="9" xfId="34" applyNumberFormat="1" applyFont="1" applyBorder="1"/>
    <xf numFmtId="0" fontId="35" fillId="0" borderId="38" xfId="0" applyFont="1" applyBorder="1"/>
    <xf numFmtId="164" fontId="35" fillId="0" borderId="24" xfId="46765" applyNumberFormat="1" applyFont="1" applyFill="1" applyBorder="1"/>
    <xf numFmtId="0" fontId="35" fillId="45" borderId="9" xfId="0" applyFont="1" applyFill="1" applyBorder="1"/>
    <xf numFmtId="0" fontId="35" fillId="0" borderId="24" xfId="0" applyFont="1" applyBorder="1"/>
    <xf numFmtId="44" fontId="35" fillId="0" borderId="9" xfId="700" applyFont="1" applyBorder="1"/>
    <xf numFmtId="0" fontId="35" fillId="45" borderId="51" xfId="0" applyFont="1" applyFill="1" applyBorder="1"/>
    <xf numFmtId="0" fontId="35" fillId="0" borderId="0" xfId="0" applyFont="1" applyFill="1" applyBorder="1"/>
    <xf numFmtId="164" fontId="35" fillId="0" borderId="102" xfId="46758" applyNumberFormat="1" applyFont="1" applyBorder="1"/>
    <xf numFmtId="164" fontId="35" fillId="0" borderId="0" xfId="46758" applyNumberFormat="1" applyFont="1" applyFill="1" applyBorder="1"/>
    <xf numFmtId="0" fontId="35" fillId="0" borderId="77" xfId="127" applyFont="1" applyBorder="1"/>
    <xf numFmtId="0" fontId="35" fillId="0" borderId="77" xfId="127" applyFont="1" applyBorder="1" applyAlignment="1">
      <alignment wrapText="1"/>
    </xf>
    <xf numFmtId="164" fontId="35" fillId="45" borderId="38" xfId="34" applyNumberFormat="1" applyFont="1" applyFill="1" applyBorder="1"/>
    <xf numFmtId="0" fontId="149" fillId="45" borderId="67" xfId="0" applyFont="1" applyFill="1" applyBorder="1"/>
    <xf numFmtId="0" fontId="149" fillId="0" borderId="0" xfId="0" applyFont="1"/>
    <xf numFmtId="0" fontId="38" fillId="45" borderId="31" xfId="0" applyFont="1" applyFill="1" applyBorder="1"/>
    <xf numFmtId="0" fontId="149" fillId="0" borderId="0" xfId="0" applyFont="1" applyBorder="1"/>
    <xf numFmtId="0" fontId="149" fillId="0" borderId="21" xfId="0" applyFont="1" applyFill="1" applyBorder="1" applyAlignment="1">
      <alignment horizontal="left"/>
    </xf>
    <xf numFmtId="0" fontId="35" fillId="0" borderId="0" xfId="0" applyFont="1" applyFill="1" applyBorder="1" applyAlignment="1">
      <alignment horizontal="left"/>
    </xf>
    <xf numFmtId="0" fontId="149" fillId="0" borderId="0" xfId="0" applyFont="1" applyFill="1" applyBorder="1" applyAlignment="1">
      <alignment horizontal="left"/>
    </xf>
    <xf numFmtId="0" fontId="149" fillId="0" borderId="0" xfId="0" applyFont="1" applyFill="1" applyBorder="1"/>
    <xf numFmtId="164" fontId="35"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0" fontId="35" fillId="0" borderId="38" xfId="0" applyFont="1" applyFill="1" applyBorder="1"/>
    <xf numFmtId="164" fontId="35" fillId="0" borderId="0" xfId="34" applyNumberFormat="1" applyFont="1" applyFill="1" applyBorder="1"/>
    <xf numFmtId="164" fontId="35" fillId="0" borderId="18" xfId="46747" applyNumberFormat="1" applyFont="1" applyFill="1" applyBorder="1"/>
    <xf numFmtId="174" fontId="35" fillId="0" borderId="9" xfId="59" applyNumberFormat="1" applyFont="1" applyFill="1" applyBorder="1"/>
    <xf numFmtId="44" fontId="35" fillId="0" borderId="18" xfId="700" applyFont="1" applyFill="1" applyBorder="1"/>
    <xf numFmtId="44" fontId="35" fillId="0" borderId="0" xfId="700" applyFont="1" applyFill="1" applyBorder="1"/>
    <xf numFmtId="49" fontId="39" fillId="0" borderId="65" xfId="122" applyNumberFormat="1" applyFont="1" applyFill="1" applyBorder="1" applyAlignment="1">
      <alignment horizontal="center"/>
    </xf>
    <xf numFmtId="0" fontId="0" fillId="0" borderId="65" xfId="0" applyBorder="1" applyAlignment="1">
      <alignment horizontal="center"/>
    </xf>
    <xf numFmtId="49" fontId="39" fillId="0" borderId="25" xfId="0" applyNumberFormat="1" applyFont="1" applyBorder="1" applyAlignment="1">
      <alignment horizontal="center"/>
    </xf>
    <xf numFmtId="49" fontId="0" fillId="0" borderId="25" xfId="0" applyNumberFormat="1" applyBorder="1" applyAlignment="1">
      <alignment horizontal="center"/>
    </xf>
    <xf numFmtId="49" fontId="39" fillId="0" borderId="25" xfId="0" quotePrefix="1" applyNumberFormat="1" applyFont="1" applyBorder="1" applyAlignment="1">
      <alignment horizontal="center"/>
    </xf>
    <xf numFmtId="164" fontId="35" fillId="0" borderId="18" xfId="46747" applyNumberFormat="1" applyFont="1" applyFill="1" applyBorder="1" applyAlignment="1">
      <alignment horizontal="right"/>
    </xf>
    <xf numFmtId="164" fontId="35" fillId="0" borderId="9" xfId="46747" applyNumberFormat="1" applyFont="1" applyFill="1" applyBorder="1" applyAlignment="1">
      <alignment horizontal="right"/>
    </xf>
    <xf numFmtId="174" fontId="35" fillId="0" borderId="9" xfId="59" applyNumberFormat="1" applyFont="1" applyFill="1" applyBorder="1" applyAlignment="1">
      <alignment horizontal="right"/>
    </xf>
    <xf numFmtId="44" fontId="35" fillId="0" borderId="18" xfId="700" applyFont="1" applyFill="1" applyBorder="1" applyAlignment="1">
      <alignment horizontal="right"/>
    </xf>
    <xf numFmtId="49" fontId="39" fillId="0" borderId="65" xfId="122" applyNumberFormat="1" applyFont="1" applyBorder="1" applyAlignment="1">
      <alignment horizontal="center" wrapText="1"/>
    </xf>
    <xf numFmtId="49" fontId="39" fillId="0" borderId="65" xfId="122" applyNumberFormat="1" applyFont="1" applyBorder="1" applyAlignment="1">
      <alignment horizontal="center"/>
    </xf>
    <xf numFmtId="10" fontId="0" fillId="0" borderId="9" xfId="0" applyNumberFormat="1" applyFill="1" applyBorder="1"/>
    <xf numFmtId="10" fontId="35" fillId="0" borderId="9" xfId="0" applyNumberFormat="1" applyFont="1" applyFill="1" applyBorder="1"/>
    <xf numFmtId="10" fontId="38" fillId="0" borderId="9" xfId="0" applyNumberFormat="1" applyFont="1" applyFill="1" applyBorder="1"/>
    <xf numFmtId="9" fontId="0" fillId="0" borderId="9" xfId="0" applyNumberFormat="1" applyFill="1" applyBorder="1" applyAlignment="1">
      <alignment horizontal="center"/>
    </xf>
    <xf numFmtId="10" fontId="35" fillId="0" borderId="9" xfId="192" applyNumberFormat="1" applyFont="1" applyFill="1" applyBorder="1"/>
    <xf numFmtId="10" fontId="35" fillId="0" borderId="9" xfId="192" applyNumberFormat="1" applyFont="1" applyBorder="1"/>
    <xf numFmtId="0" fontId="35" fillId="0" borderId="0" xfId="127" applyBorder="1"/>
    <xf numFmtId="5" fontId="0" fillId="0" borderId="9" xfId="0" applyNumberFormat="1" applyFont="1" applyBorder="1"/>
    <xf numFmtId="10" fontId="35" fillId="0" borderId="9" xfId="34" applyNumberFormat="1" applyFont="1" applyFill="1" applyBorder="1"/>
    <xf numFmtId="10" fontId="35" fillId="0" borderId="9" xfId="46816" applyNumberFormat="1" applyFont="1" applyBorder="1"/>
    <xf numFmtId="165" fontId="35" fillId="0" borderId="9" xfId="127" applyNumberFormat="1" applyFont="1" applyFill="1" applyBorder="1"/>
    <xf numFmtId="0" fontId="38" fillId="48" borderId="9" xfId="0" applyFont="1" applyFill="1" applyBorder="1"/>
    <xf numFmtId="165" fontId="35" fillId="0" borderId="9" xfId="506" applyNumberFormat="1" applyFont="1" applyFill="1" applyBorder="1" applyAlignment="1">
      <alignment vertical="center" wrapText="1"/>
    </xf>
    <xf numFmtId="165" fontId="35" fillId="0" borderId="9" xfId="506" applyNumberFormat="1" applyFont="1" applyFill="1" applyBorder="1" applyAlignment="1">
      <alignment horizontal="center" vertical="center" wrapText="1"/>
    </xf>
    <xf numFmtId="165" fontId="35" fillId="0" borderId="9" xfId="506" applyNumberFormat="1" applyFont="1" applyFill="1" applyBorder="1" applyAlignment="1"/>
    <xf numFmtId="165" fontId="35" fillId="0" borderId="9" xfId="506" applyNumberFormat="1" applyFont="1" applyFill="1" applyBorder="1" applyAlignment="1">
      <alignment vertical="center"/>
    </xf>
    <xf numFmtId="10" fontId="38" fillId="0" borderId="74" xfId="0" applyNumberFormat="1" applyFont="1" applyBorder="1" applyAlignment="1">
      <alignment horizontal="right"/>
    </xf>
    <xf numFmtId="10" fontId="35" fillId="0" borderId="18" xfId="0" applyNumberFormat="1" applyFont="1" applyBorder="1" applyAlignment="1">
      <alignment horizontal="right"/>
    </xf>
    <xf numFmtId="0" fontId="39" fillId="48" borderId="95" xfId="0" applyFont="1" applyFill="1" applyBorder="1" applyAlignment="1"/>
    <xf numFmtId="0" fontId="35" fillId="0" borderId="21" xfId="0" applyFont="1" applyFill="1" applyBorder="1"/>
    <xf numFmtId="0" fontId="35" fillId="0" borderId="9" xfId="0" applyFont="1" applyFill="1" applyBorder="1" applyAlignment="1">
      <alignment horizontal="left"/>
    </xf>
    <xf numFmtId="0" fontId="35" fillId="0" borderId="0" xfId="122"/>
    <xf numFmtId="3" fontId="35" fillId="0" borderId="9" xfId="34" applyNumberFormat="1" applyFont="1" applyFill="1" applyBorder="1"/>
    <xf numFmtId="0" fontId="35" fillId="45" borderId="9" xfId="34" applyNumberFormat="1" applyFont="1" applyFill="1" applyBorder="1"/>
    <xf numFmtId="0" fontId="35" fillId="0" borderId="0" xfId="122" applyFont="1" applyBorder="1"/>
    <xf numFmtId="0" fontId="38" fillId="48" borderId="33" xfId="122" applyFont="1" applyFill="1" applyBorder="1"/>
    <xf numFmtId="0" fontId="38" fillId="48" borderId="18" xfId="122" applyFont="1" applyFill="1" applyBorder="1"/>
    <xf numFmtId="0" fontId="35" fillId="0" borderId="18" xfId="122" applyFont="1" applyFill="1" applyBorder="1" applyAlignment="1">
      <alignment horizontal="center"/>
    </xf>
    <xf numFmtId="0" fontId="35" fillId="0" borderId="18" xfId="122" applyFont="1" applyFill="1" applyBorder="1" applyAlignment="1">
      <alignment horizontal="right"/>
    </xf>
    <xf numFmtId="3" fontId="35" fillId="0" borderId="9" xfId="34" applyNumberFormat="1" applyFont="1" applyBorder="1"/>
    <xf numFmtId="3" fontId="35" fillId="0" borderId="19" xfId="34" applyNumberFormat="1" applyFont="1" applyBorder="1"/>
    <xf numFmtId="0" fontId="38" fillId="48" borderId="33" xfId="122" applyFont="1" applyFill="1" applyBorder="1" applyAlignment="1">
      <alignment horizontal="left"/>
    </xf>
    <xf numFmtId="3" fontId="35" fillId="0" borderId="19" xfId="34" applyNumberFormat="1" applyFont="1" applyFill="1" applyBorder="1"/>
    <xf numFmtId="0" fontId="77" fillId="0" borderId="0" xfId="122" applyFont="1"/>
    <xf numFmtId="0" fontId="38" fillId="0" borderId="33" xfId="122" applyFont="1" applyBorder="1"/>
    <xf numFmtId="3" fontId="38" fillId="0" borderId="34" xfId="34" applyNumberFormat="1" applyFont="1" applyBorder="1"/>
    <xf numFmtId="10" fontId="38" fillId="0" borderId="9" xfId="192" applyNumberFormat="1" applyFont="1" applyFill="1" applyBorder="1"/>
    <xf numFmtId="165" fontId="35" fillId="0" borderId="9" xfId="700" applyNumberFormat="1" applyFont="1" applyBorder="1"/>
    <xf numFmtId="3" fontId="35" fillId="0" borderId="24" xfId="0" applyNumberFormat="1" applyFont="1" applyFill="1" applyBorder="1"/>
    <xf numFmtId="3" fontId="37" fillId="0" borderId="9" xfId="0" applyNumberFormat="1" applyFont="1" applyFill="1" applyBorder="1"/>
    <xf numFmtId="3" fontId="35" fillId="0" borderId="9" xfId="0" applyNumberFormat="1" applyFont="1" applyBorder="1"/>
    <xf numFmtId="10" fontId="35" fillId="0" borderId="9" xfId="0" applyNumberFormat="1" applyFont="1" applyBorder="1"/>
    <xf numFmtId="10" fontId="35" fillId="0" borderId="38" xfId="0" applyNumberFormat="1" applyFont="1" applyFill="1" applyBorder="1"/>
    <xf numFmtId="3" fontId="35" fillId="0" borderId="23" xfId="0" applyNumberFormat="1" applyFont="1" applyFill="1" applyBorder="1"/>
    <xf numFmtId="3" fontId="35" fillId="0" borderId="9" xfId="16260" applyNumberFormat="1" applyFont="1" applyBorder="1" applyAlignment="1">
      <alignment horizontal="right"/>
    </xf>
    <xf numFmtId="3" fontId="35" fillId="0" borderId="20" xfId="0" applyNumberFormat="1" applyFont="1" applyFill="1" applyBorder="1"/>
    <xf numFmtId="3" fontId="35" fillId="0" borderId="19" xfId="0" applyNumberFormat="1" applyFont="1" applyBorder="1" applyAlignment="1">
      <alignment horizontal="right"/>
    </xf>
    <xf numFmtId="3" fontId="35" fillId="0" borderId="19" xfId="16260" applyNumberFormat="1" applyFont="1" applyBorder="1" applyAlignment="1">
      <alignment horizontal="right"/>
    </xf>
    <xf numFmtId="3" fontId="35" fillId="0" borderId="18" xfId="0" applyNumberFormat="1" applyFont="1" applyFill="1" applyBorder="1"/>
    <xf numFmtId="10" fontId="35" fillId="0" borderId="18" xfId="0" applyNumberFormat="1" applyFont="1" applyBorder="1"/>
    <xf numFmtId="3" fontId="35" fillId="0" borderId="9" xfId="16258" applyNumberFormat="1" applyFont="1" applyBorder="1" applyAlignment="1">
      <alignment horizontal="right"/>
    </xf>
    <xf numFmtId="3" fontId="35" fillId="0" borderId="9" xfId="16265" applyNumberFormat="1" applyFont="1" applyBorder="1" applyAlignment="1">
      <alignment horizontal="right"/>
    </xf>
    <xf numFmtId="10" fontId="35" fillId="0" borderId="18" xfId="0" applyNumberFormat="1" applyFont="1" applyFill="1" applyBorder="1"/>
    <xf numFmtId="0" fontId="11" fillId="0" borderId="0" xfId="31695"/>
    <xf numFmtId="0" fontId="11" fillId="0" borderId="0" xfId="31695" applyAlignment="1">
      <alignment vertical="center"/>
    </xf>
    <xf numFmtId="0" fontId="35" fillId="0" borderId="9" xfId="0" applyFont="1" applyBorder="1" applyAlignment="1">
      <alignment horizontal="center" vertical="center" wrapText="1"/>
    </xf>
    <xf numFmtId="0" fontId="11" fillId="0" borderId="0" xfId="31695" applyAlignment="1">
      <alignment horizontal="center" vertical="center"/>
    </xf>
    <xf numFmtId="0" fontId="78" fillId="48" borderId="9" xfId="0" applyFont="1" applyFill="1" applyBorder="1" applyAlignment="1">
      <alignment horizontal="center" vertical="center" wrapText="1"/>
    </xf>
    <xf numFmtId="0" fontId="78" fillId="0" borderId="9" xfId="0" applyFont="1" applyBorder="1" applyAlignment="1">
      <alignment horizontal="right" vertical="center" wrapText="1"/>
    </xf>
    <xf numFmtId="0" fontId="79" fillId="48" borderId="9" xfId="0" applyFont="1" applyFill="1" applyBorder="1" applyAlignment="1">
      <alignment horizontal="right" vertical="center" wrapText="1"/>
    </xf>
    <xf numFmtId="10" fontId="79" fillId="46" borderId="9" xfId="0" applyNumberFormat="1" applyFont="1" applyFill="1" applyBorder="1" applyAlignment="1">
      <alignment horizontal="right" vertical="center"/>
    </xf>
    <xf numFmtId="3" fontId="38" fillId="0" borderId="35" xfId="34" applyNumberFormat="1" applyFont="1" applyBorder="1"/>
    <xf numFmtId="0" fontId="35" fillId="0" borderId="104" xfId="122" applyFont="1" applyBorder="1"/>
    <xf numFmtId="0" fontId="149" fillId="0" borderId="9" xfId="0" applyFont="1" applyFill="1" applyBorder="1" applyAlignment="1">
      <alignment horizontal="left"/>
    </xf>
    <xf numFmtId="0" fontId="35" fillId="0" borderId="100" xfId="0" applyFont="1" applyBorder="1"/>
    <xf numFmtId="164" fontId="35" fillId="0" borderId="19" xfId="46763" applyNumberFormat="1" applyFont="1" applyFill="1" applyBorder="1"/>
    <xf numFmtId="0" fontId="35" fillId="0" borderId="19" xfId="0" applyFont="1" applyBorder="1"/>
    <xf numFmtId="0" fontId="35" fillId="0" borderId="75" xfId="0" applyFont="1" applyBorder="1"/>
    <xf numFmtId="0" fontId="35" fillId="45" borderId="18" xfId="0" applyFont="1" applyFill="1" applyBorder="1"/>
    <xf numFmtId="0" fontId="38" fillId="45" borderId="36" xfId="0" applyFont="1" applyFill="1" applyBorder="1"/>
    <xf numFmtId="0" fontId="35" fillId="45" borderId="74" xfId="0" applyFont="1" applyFill="1" applyBorder="1"/>
    <xf numFmtId="0" fontId="149" fillId="45" borderId="34" xfId="0" applyFont="1" applyFill="1" applyBorder="1"/>
    <xf numFmtId="0" fontId="149" fillId="45" borderId="35" xfId="0" applyFont="1" applyFill="1" applyBorder="1"/>
    <xf numFmtId="0" fontId="57" fillId="48" borderId="105" xfId="122" applyFont="1" applyFill="1" applyBorder="1" applyAlignment="1">
      <alignment horizontal="center" vertical="center" wrapText="1"/>
    </xf>
    <xf numFmtId="0" fontId="57" fillId="48" borderId="79" xfId="122" applyFont="1" applyFill="1" applyBorder="1" applyAlignment="1">
      <alignment horizontal="center" vertical="center" wrapText="1"/>
    </xf>
    <xf numFmtId="0" fontId="38" fillId="0" borderId="74" xfId="0" applyFont="1" applyBorder="1" applyAlignment="1">
      <alignment horizontal="center"/>
    </xf>
    <xf numFmtId="10" fontId="38" fillId="0" borderId="74" xfId="0" applyNumberFormat="1" applyFont="1" applyBorder="1" applyAlignment="1">
      <alignment horizontal="right" vertical="center"/>
    </xf>
    <xf numFmtId="0" fontId="35" fillId="0" borderId="19" xfId="0" applyFont="1" applyFill="1" applyBorder="1"/>
    <xf numFmtId="165" fontId="35" fillId="0" borderId="0" xfId="700" applyNumberFormat="1" applyFont="1" applyFill="1" applyBorder="1" applyAlignment="1">
      <alignment vertical="center"/>
    </xf>
    <xf numFmtId="3" fontId="35" fillId="0" borderId="9" xfId="0" applyNumberFormat="1" applyFont="1" applyFill="1" applyBorder="1"/>
    <xf numFmtId="10" fontId="38" fillId="0" borderId="74" xfId="0" applyNumberFormat="1" applyFont="1" applyFill="1" applyBorder="1" applyAlignment="1">
      <alignment horizontal="right" vertical="center"/>
    </xf>
    <xf numFmtId="165" fontId="35" fillId="0" borderId="9" xfId="700" applyNumberFormat="1" applyFont="1" applyFill="1" applyBorder="1"/>
    <xf numFmtId="165" fontId="35" fillId="0" borderId="19" xfId="0" applyNumberFormat="1" applyFont="1" applyBorder="1"/>
    <xf numFmtId="165" fontId="35" fillId="0" borderId="19" xfId="506" applyNumberFormat="1" applyFont="1" applyFill="1" applyBorder="1" applyAlignment="1">
      <alignment vertical="center" wrapText="1"/>
    </xf>
    <xf numFmtId="10" fontId="35" fillId="0" borderId="19" xfId="34" applyNumberFormat="1" applyFont="1" applyBorder="1"/>
    <xf numFmtId="179" fontId="38" fillId="0" borderId="34" xfId="506" applyNumberFormat="1" applyFont="1" applyFill="1" applyBorder="1" applyAlignment="1">
      <alignment horizontal="center" vertical="center" wrapText="1"/>
    </xf>
    <xf numFmtId="165" fontId="38" fillId="0" borderId="34" xfId="0" applyNumberFormat="1" applyFont="1" applyBorder="1"/>
    <xf numFmtId="10" fontId="38" fillId="0" borderId="34" xfId="34" applyNumberFormat="1" applyFont="1" applyBorder="1"/>
    <xf numFmtId="0" fontId="78"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5" fillId="0" borderId="9" xfId="0" applyNumberFormat="1" applyFont="1" applyBorder="1" applyAlignment="1">
      <alignment horizontal="center"/>
    </xf>
    <xf numFmtId="3" fontId="35" fillId="0" borderId="21" xfId="16278" applyNumberFormat="1" applyFont="1" applyBorder="1" applyAlignment="1">
      <alignment horizontal="right"/>
    </xf>
    <xf numFmtId="3" fontId="38" fillId="0" borderId="34" xfId="0" applyNumberFormat="1" applyFont="1" applyBorder="1" applyAlignment="1">
      <alignment horizontal="center"/>
    </xf>
    <xf numFmtId="164" fontId="35" fillId="0" borderId="9" xfId="46747" applyNumberFormat="1" applyFont="1" applyFill="1" applyBorder="1"/>
    <xf numFmtId="10" fontId="35" fillId="0" borderId="19" xfId="0" applyNumberFormat="1" applyFont="1" applyBorder="1"/>
    <xf numFmtId="165" fontId="35" fillId="0" borderId="9" xfId="700" applyNumberFormat="1" applyFont="1" applyFill="1" applyBorder="1" applyAlignment="1">
      <alignment vertical="center"/>
    </xf>
    <xf numFmtId="165" fontId="35" fillId="0" borderId="39" xfId="700" applyNumberFormat="1" applyFont="1" applyFill="1" applyBorder="1" applyAlignment="1">
      <alignment vertical="center"/>
    </xf>
    <xf numFmtId="165" fontId="0" fillId="0" borderId="9" xfId="46819" applyNumberFormat="1" applyFont="1" applyFill="1" applyBorder="1"/>
    <xf numFmtId="165" fontId="38" fillId="0" borderId="9" xfId="46819" applyNumberFormat="1" applyFont="1" applyFill="1" applyBorder="1"/>
    <xf numFmtId="42" fontId="38" fillId="0" borderId="74" xfId="0" applyNumberFormat="1" applyFont="1" applyBorder="1"/>
    <xf numFmtId="42" fontId="38" fillId="0" borderId="107" xfId="0" applyNumberFormat="1" applyFont="1" applyBorder="1"/>
    <xf numFmtId="10" fontId="38" fillId="0" borderId="74" xfId="0" applyNumberFormat="1" applyFont="1" applyBorder="1"/>
    <xf numFmtId="0" fontId="38" fillId="0" borderId="9" xfId="0" applyFont="1" applyBorder="1" applyAlignment="1">
      <alignment horizontal="center"/>
    </xf>
    <xf numFmtId="3" fontId="35" fillId="49" borderId="9" xfId="0" applyNumberFormat="1" applyFont="1" applyFill="1" applyBorder="1"/>
    <xf numFmtId="3" fontId="35" fillId="0" borderId="36" xfId="122" applyNumberFormat="1" applyFont="1" applyFill="1" applyBorder="1" applyAlignment="1">
      <alignment horizontal="right" vertical="center"/>
    </xf>
    <xf numFmtId="3" fontId="35" fillId="49" borderId="38" xfId="0" applyNumberFormat="1" applyFont="1" applyFill="1" applyBorder="1"/>
    <xf numFmtId="3" fontId="35" fillId="0" borderId="24" xfId="122" applyNumberFormat="1" applyFont="1" applyFill="1" applyBorder="1" applyAlignment="1">
      <alignment horizontal="right" vertical="center"/>
    </xf>
    <xf numFmtId="3" fontId="35" fillId="0" borderId="62" xfId="122" applyNumberFormat="1" applyFont="1" applyFill="1" applyBorder="1" applyAlignment="1">
      <alignment horizontal="right" vertical="center"/>
    </xf>
    <xf numFmtId="3" fontId="35" fillId="0" borderId="0" xfId="0" applyNumberFormat="1" applyFont="1"/>
    <xf numFmtId="0" fontId="77" fillId="0" borderId="0" xfId="122" applyFont="1" applyFill="1" applyAlignment="1">
      <alignment horizontal="center"/>
    </xf>
    <xf numFmtId="0" fontId="35" fillId="0" borderId="19" xfId="0" applyFont="1" applyBorder="1" applyAlignment="1">
      <alignment horizontal="center"/>
    </xf>
    <xf numFmtId="165" fontId="0" fillId="0" borderId="19" xfId="0" applyNumberFormat="1" applyBorder="1"/>
    <xf numFmtId="0" fontId="38" fillId="45" borderId="18" xfId="0" applyFont="1" applyFill="1" applyBorder="1"/>
    <xf numFmtId="0" fontId="0" fillId="45" borderId="18" xfId="0" applyFill="1" applyBorder="1"/>
    <xf numFmtId="0" fontId="35" fillId="0" borderId="34" xfId="0" applyFont="1" applyBorder="1" applyAlignment="1">
      <alignment horizontal="center"/>
    </xf>
    <xf numFmtId="165" fontId="35" fillId="0" borderId="34" xfId="0" applyNumberFormat="1" applyFont="1" applyBorder="1"/>
    <xf numFmtId="165" fontId="0" fillId="0" borderId="34" xfId="0" applyNumberFormat="1" applyBorder="1"/>
    <xf numFmtId="165" fontId="35" fillId="0" borderId="34" xfId="506" applyNumberFormat="1" applyFont="1" applyFill="1" applyBorder="1" applyAlignment="1">
      <alignment vertical="center" wrapText="1"/>
    </xf>
    <xf numFmtId="10" fontId="35" fillId="0" borderId="34" xfId="34" applyNumberFormat="1" applyFont="1" applyBorder="1"/>
    <xf numFmtId="42" fontId="0" fillId="0" borderId="0" xfId="0" applyNumberFormat="1"/>
    <xf numFmtId="0" fontId="35" fillId="45" borderId="96" xfId="122" applyFill="1" applyBorder="1"/>
    <xf numFmtId="0" fontId="38" fillId="48" borderId="54" xfId="122" applyFont="1" applyFill="1" applyBorder="1"/>
    <xf numFmtId="0" fontId="38" fillId="48" borderId="97" xfId="122" applyFont="1" applyFill="1" applyBorder="1"/>
    <xf numFmtId="0" fontId="35" fillId="45" borderId="49" xfId="122" applyFill="1" applyBorder="1"/>
    <xf numFmtId="0" fontId="38" fillId="48" borderId="56" xfId="122" applyFont="1" applyFill="1" applyBorder="1"/>
    <xf numFmtId="0" fontId="38" fillId="48" borderId="51" xfId="122" applyFont="1" applyFill="1" applyBorder="1" applyAlignment="1">
      <alignment horizontal="center" wrapText="1"/>
    </xf>
    <xf numFmtId="0" fontId="38" fillId="48" borderId="24" xfId="122" applyFont="1" applyFill="1" applyBorder="1" applyAlignment="1">
      <alignment horizontal="center" wrapText="1"/>
    </xf>
    <xf numFmtId="0" fontId="38" fillId="48" borderId="9" xfId="122" applyFont="1" applyFill="1" applyBorder="1" applyAlignment="1">
      <alignment horizontal="center" wrapText="1"/>
    </xf>
    <xf numFmtId="0" fontId="38" fillId="48" borderId="38" xfId="122" applyFont="1" applyFill="1" applyBorder="1" applyAlignment="1">
      <alignment horizontal="center" wrapText="1"/>
    </xf>
    <xf numFmtId="0" fontId="38" fillId="45" borderId="56" xfId="122" applyFont="1" applyFill="1" applyBorder="1"/>
    <xf numFmtId="0" fontId="35" fillId="45" borderId="51" xfId="122" applyFill="1" applyBorder="1"/>
    <xf numFmtId="0" fontId="35" fillId="45" borderId="9" xfId="122" applyFill="1" applyBorder="1" applyAlignment="1">
      <alignment horizontal="center"/>
    </xf>
    <xf numFmtId="0" fontId="35" fillId="45" borderId="9" xfId="122" applyFill="1" applyBorder="1"/>
    <xf numFmtId="0" fontId="35" fillId="0" borderId="49" xfId="122" applyFont="1" applyBorder="1"/>
    <xf numFmtId="178" fontId="35" fillId="0" borderId="9" xfId="122" applyNumberFormat="1" applyFont="1" applyFill="1" applyBorder="1"/>
    <xf numFmtId="0" fontId="35" fillId="45" borderId="49" xfId="122" applyFont="1" applyFill="1" applyBorder="1"/>
    <xf numFmtId="0" fontId="38" fillId="45" borderId="77" xfId="122" applyFont="1" applyFill="1" applyBorder="1"/>
    <xf numFmtId="0" fontId="35" fillId="45" borderId="38" xfId="122" applyFont="1" applyFill="1" applyBorder="1"/>
    <xf numFmtId="0" fontId="35" fillId="49" borderId="0" xfId="122" applyFill="1"/>
    <xf numFmtId="0" fontId="35" fillId="49" borderId="77" xfId="122" applyFont="1" applyFill="1" applyBorder="1"/>
    <xf numFmtId="0" fontId="35" fillId="49" borderId="49" xfId="122" applyFont="1" applyFill="1" applyBorder="1"/>
    <xf numFmtId="0" fontId="35" fillId="45" borderId="77" xfId="122" applyFont="1" applyFill="1" applyBorder="1"/>
    <xf numFmtId="0" fontId="35" fillId="45" borderId="24" xfId="122" applyFont="1" applyFill="1" applyBorder="1"/>
    <xf numFmtId="0" fontId="35" fillId="45" borderId="9" xfId="122" applyFont="1" applyFill="1" applyBorder="1"/>
    <xf numFmtId="0" fontId="38" fillId="0" borderId="77" xfId="122" applyFont="1" applyBorder="1"/>
    <xf numFmtId="0" fontId="35" fillId="45" borderId="56" xfId="122" applyFont="1" applyFill="1" applyBorder="1"/>
    <xf numFmtId="0" fontId="35" fillId="45" borderId="51" xfId="122" applyFont="1" applyFill="1" applyBorder="1"/>
    <xf numFmtId="0" fontId="35" fillId="0" borderId="28" xfId="122" applyFont="1" applyBorder="1"/>
    <xf numFmtId="0" fontId="35" fillId="0" borderId="50" xfId="122" applyFont="1" applyBorder="1"/>
    <xf numFmtId="0" fontId="35" fillId="0" borderId="80" xfId="122" applyFont="1" applyBorder="1"/>
    <xf numFmtId="0" fontId="35" fillId="0" borderId="65" xfId="122" applyFont="1" applyBorder="1"/>
    <xf numFmtId="0" fontId="35" fillId="0" borderId="58" xfId="122" applyFont="1" applyBorder="1"/>
    <xf numFmtId="0" fontId="35" fillId="45" borderId="50" xfId="122" applyFont="1" applyFill="1" applyBorder="1"/>
    <xf numFmtId="0" fontId="35" fillId="45" borderId="76" xfId="122" applyFont="1" applyFill="1" applyBorder="1"/>
    <xf numFmtId="0" fontId="35" fillId="45" borderId="31" xfId="122" applyFont="1" applyFill="1" applyBorder="1"/>
    <xf numFmtId="0" fontId="35" fillId="45" borderId="106" xfId="122" applyFont="1" applyFill="1" applyBorder="1"/>
    <xf numFmtId="0" fontId="38" fillId="45" borderId="24" xfId="122" applyFont="1" applyFill="1" applyBorder="1"/>
    <xf numFmtId="0" fontId="38" fillId="45" borderId="9" xfId="122" applyFont="1" applyFill="1" applyBorder="1"/>
    <xf numFmtId="0" fontId="38" fillId="45" borderId="21" xfId="122" applyFont="1" applyFill="1" applyBorder="1"/>
    <xf numFmtId="0" fontId="38" fillId="45" borderId="38" xfId="122" applyFont="1" applyFill="1" applyBorder="1"/>
    <xf numFmtId="0" fontId="35" fillId="0" borderId="64" xfId="122" applyFont="1" applyFill="1" applyBorder="1"/>
    <xf numFmtId="0" fontId="35" fillId="0" borderId="0" xfId="122" applyFont="1" applyFill="1" applyBorder="1"/>
    <xf numFmtId="0" fontId="35" fillId="0" borderId="57" xfId="122" applyFont="1" applyFill="1" applyBorder="1"/>
    <xf numFmtId="0" fontId="35" fillId="0" borderId="102" xfId="122" applyFont="1" applyBorder="1"/>
    <xf numFmtId="0" fontId="35" fillId="0" borderId="9" xfId="122" applyFont="1" applyBorder="1"/>
    <xf numFmtId="0" fontId="38" fillId="0" borderId="0" xfId="122" applyFont="1" applyFill="1" applyBorder="1"/>
    <xf numFmtId="0" fontId="38" fillId="0" borderId="57" xfId="122" applyFont="1" applyFill="1" applyBorder="1"/>
    <xf numFmtId="0" fontId="35" fillId="0" borderId="32" xfId="122" applyFont="1" applyBorder="1"/>
    <xf numFmtId="0" fontId="38" fillId="0" borderId="65" xfId="122" applyFont="1" applyFill="1" applyBorder="1"/>
    <xf numFmtId="0" fontId="35" fillId="0" borderId="65" xfId="122" applyFont="1" applyFill="1" applyBorder="1"/>
    <xf numFmtId="0" fontId="38" fillId="0" borderId="58" xfId="122" applyFont="1" applyFill="1" applyBorder="1"/>
    <xf numFmtId="0" fontId="35" fillId="0" borderId="27" xfId="122" applyFont="1" applyBorder="1"/>
    <xf numFmtId="0" fontId="35" fillId="0" borderId="39" xfId="122" applyFont="1" applyBorder="1"/>
    <xf numFmtId="164" fontId="35" fillId="0" borderId="0" xfId="122" applyNumberFormat="1" applyFont="1"/>
    <xf numFmtId="164" fontId="79" fillId="0" borderId="9" xfId="4492" applyNumberFormat="1" applyFont="1" applyFill="1" applyBorder="1" applyAlignment="1">
      <alignment horizontal="right" vertical="center"/>
    </xf>
    <xf numFmtId="164" fontId="79" fillId="0" borderId="9" xfId="4492" applyNumberFormat="1" applyFont="1" applyFill="1" applyBorder="1" applyAlignment="1">
      <alignment horizontal="center" vertical="center"/>
    </xf>
    <xf numFmtId="0" fontId="35" fillId="0" borderId="0" xfId="122" applyAlignment="1">
      <alignment horizontal="center"/>
    </xf>
    <xf numFmtId="49" fontId="35" fillId="0" borderId="0" xfId="122" applyNumberFormat="1" applyAlignment="1">
      <alignment horizontal="center"/>
    </xf>
    <xf numFmtId="0" fontId="35" fillId="0" borderId="18" xfId="122" applyFont="1" applyBorder="1"/>
    <xf numFmtId="49" fontId="35" fillId="0" borderId="0" xfId="122" applyNumberFormat="1" applyBorder="1" applyAlignment="1">
      <alignment horizontal="center"/>
    </xf>
    <xf numFmtId="164" fontId="35" fillId="0" borderId="9" xfId="34" applyNumberFormat="1" applyFont="1" applyBorder="1" applyAlignment="1">
      <alignment horizontal="center"/>
    </xf>
    <xf numFmtId="164" fontId="0" fillId="0" borderId="9" xfId="34" applyNumberFormat="1" applyFont="1" applyFill="1" applyBorder="1"/>
    <xf numFmtId="164" fontId="38" fillId="0" borderId="34" xfId="34" applyNumberFormat="1" applyFont="1" applyBorder="1"/>
    <xf numFmtId="164" fontId="38" fillId="0" borderId="34" xfId="34" applyNumberFormat="1" applyFont="1" applyBorder="1" applyAlignment="1">
      <alignment horizontal="center"/>
    </xf>
    <xf numFmtId="49" fontId="77" fillId="0" borderId="0" xfId="122" applyNumberFormat="1" applyFont="1" applyBorder="1" applyAlignment="1">
      <alignment horizontal="center"/>
    </xf>
    <xf numFmtId="0" fontId="35" fillId="48" borderId="26" xfId="122" applyFont="1" applyFill="1" applyBorder="1" applyAlignment="1">
      <alignment horizontal="center"/>
    </xf>
    <xf numFmtId="0" fontId="35" fillId="48" borderId="18" xfId="122" applyFont="1" applyFill="1" applyBorder="1" applyAlignment="1">
      <alignment horizontal="center"/>
    </xf>
    <xf numFmtId="0" fontId="38" fillId="48" borderId="48" xfId="122" applyFont="1" applyFill="1" applyBorder="1" applyAlignment="1"/>
    <xf numFmtId="0" fontId="38" fillId="48" borderId="47" xfId="122" applyFont="1" applyFill="1" applyBorder="1" applyAlignment="1"/>
    <xf numFmtId="0" fontId="38" fillId="48" borderId="22" xfId="122" applyFont="1" applyFill="1" applyBorder="1" applyAlignment="1"/>
    <xf numFmtId="0" fontId="38" fillId="48" borderId="19" xfId="122" applyFont="1" applyFill="1" applyBorder="1" applyAlignment="1"/>
    <xf numFmtId="164" fontId="35" fillId="0" borderId="39" xfId="34" applyNumberFormat="1" applyFont="1" applyBorder="1"/>
    <xf numFmtId="164" fontId="35" fillId="0" borderId="39" xfId="34" applyNumberFormat="1" applyFont="1" applyBorder="1" applyAlignment="1">
      <alignment horizontal="center"/>
    </xf>
    <xf numFmtId="164" fontId="38" fillId="0" borderId="35" xfId="34" applyNumberFormat="1" applyFont="1" applyBorder="1"/>
    <xf numFmtId="0" fontId="38" fillId="0" borderId="0" xfId="122" applyFont="1" applyBorder="1"/>
    <xf numFmtId="164" fontId="38" fillId="0" borderId="0" xfId="34" applyNumberFormat="1" applyFont="1" applyBorder="1"/>
    <xf numFmtId="164" fontId="38" fillId="0" borderId="0" xfId="34" applyNumberFormat="1" applyFont="1" applyBorder="1" applyAlignment="1">
      <alignment horizontal="center"/>
    </xf>
    <xf numFmtId="37" fontId="38" fillId="0" borderId="0" xfId="34" applyNumberFormat="1" applyFont="1" applyBorder="1"/>
    <xf numFmtId="49" fontId="35" fillId="0" borderId="0" xfId="122" applyNumberFormat="1" applyFont="1" applyBorder="1" applyAlignment="1">
      <alignment horizontal="center"/>
    </xf>
    <xf numFmtId="0" fontId="39" fillId="0" borderId="0" xfId="122" applyFont="1" applyAlignment="1"/>
    <xf numFmtId="0" fontId="78" fillId="48" borderId="74" xfId="122" applyFont="1" applyFill="1" applyBorder="1"/>
    <xf numFmtId="0" fontId="78" fillId="48" borderId="74" xfId="122" applyFont="1" applyFill="1" applyBorder="1" applyAlignment="1">
      <alignment wrapText="1"/>
    </xf>
    <xf numFmtId="0" fontId="38" fillId="0" borderId="0" xfId="122" applyFont="1" applyFill="1" applyBorder="1" applyAlignment="1">
      <alignment wrapText="1"/>
    </xf>
    <xf numFmtId="0" fontId="79" fillId="0" borderId="52" xfId="122" applyFont="1" applyBorder="1"/>
    <xf numFmtId="0" fontId="79" fillId="0" borderId="40" xfId="122" applyFont="1" applyBorder="1"/>
    <xf numFmtId="0" fontId="79" fillId="0" borderId="39" xfId="122" applyFont="1" applyBorder="1" applyAlignment="1">
      <alignment horizontal="center"/>
    </xf>
    <xf numFmtId="0" fontId="79" fillId="0" borderId="35" xfId="122" applyFont="1" applyBorder="1" applyAlignment="1">
      <alignment horizontal="center"/>
    </xf>
    <xf numFmtId="0" fontId="79" fillId="0" borderId="0" xfId="122" applyFont="1" applyBorder="1"/>
    <xf numFmtId="0" fontId="79" fillId="0" borderId="0" xfId="122" applyFont="1"/>
    <xf numFmtId="0" fontId="78" fillId="0" borderId="0" xfId="122" applyFont="1" applyFill="1" applyBorder="1" applyAlignment="1">
      <alignment wrapText="1"/>
    </xf>
    <xf numFmtId="3" fontId="79" fillId="0" borderId="45" xfId="122" applyNumberFormat="1" applyFont="1" applyFill="1" applyBorder="1"/>
    <xf numFmtId="0" fontId="78" fillId="48" borderId="33" xfId="122" applyFont="1" applyFill="1" applyBorder="1" applyAlignment="1">
      <alignment horizontal="center" wrapText="1"/>
    </xf>
    <xf numFmtId="0" fontId="78" fillId="48" borderId="34" xfId="122" applyFont="1" applyFill="1" applyBorder="1" applyAlignment="1">
      <alignment horizontal="center" wrapText="1"/>
    </xf>
    <xf numFmtId="0" fontId="78" fillId="48" borderId="35" xfId="122" applyFont="1" applyFill="1" applyBorder="1" applyAlignment="1">
      <alignment horizontal="center" wrapText="1"/>
    </xf>
    <xf numFmtId="44" fontId="35" fillId="0" borderId="9" xfId="46819" applyFont="1" applyFill="1" applyBorder="1" applyAlignment="1">
      <alignment horizontal="right" vertical="top"/>
    </xf>
    <xf numFmtId="0" fontId="159" fillId="0" borderId="0" xfId="0" applyFont="1"/>
    <xf numFmtId="0" fontId="127" fillId="0" borderId="0" xfId="845" applyFont="1" applyFill="1" applyBorder="1" applyAlignment="1">
      <alignment horizontal="center" vertical="center" wrapText="1"/>
    </xf>
    <xf numFmtId="3" fontId="35" fillId="0" borderId="9" xfId="0" applyNumberFormat="1" applyFont="1" applyFill="1" applyBorder="1" applyAlignment="1">
      <alignment horizontal="right"/>
    </xf>
    <xf numFmtId="3" fontId="35" fillId="0" borderId="31" xfId="122" applyNumberFormat="1" applyFont="1" applyFill="1" applyBorder="1" applyAlignment="1">
      <alignment horizontal="right"/>
    </xf>
    <xf numFmtId="10" fontId="35" fillId="0" borderId="38" xfId="182" applyNumberFormat="1" applyFont="1" applyFill="1" applyBorder="1" applyAlignment="1">
      <alignment horizontal="right"/>
    </xf>
    <xf numFmtId="3" fontId="35" fillId="0" borderId="32" xfId="122" applyNumberFormat="1" applyFont="1" applyFill="1" applyBorder="1" applyAlignment="1">
      <alignment horizontal="right"/>
    </xf>
    <xf numFmtId="14" fontId="38" fillId="0" borderId="56" xfId="122" applyNumberFormat="1" applyFont="1" applyFill="1" applyBorder="1" applyAlignment="1">
      <alignment horizontal="left"/>
    </xf>
    <xf numFmtId="14" fontId="38" fillId="0" borderId="77" xfId="122" applyNumberFormat="1" applyFont="1" applyFill="1" applyBorder="1" applyAlignment="1">
      <alignment horizontal="left"/>
    </xf>
    <xf numFmtId="14" fontId="38" fillId="0" borderId="104" xfId="122" applyNumberFormat="1" applyFont="1" applyFill="1" applyBorder="1" applyAlignment="1">
      <alignment horizontal="left"/>
    </xf>
    <xf numFmtId="0" fontId="38" fillId="0" borderId="95" xfId="122" applyFont="1" applyFill="1" applyBorder="1" applyAlignment="1">
      <alignment horizontal="center"/>
    </xf>
    <xf numFmtId="3" fontId="35" fillId="49" borderId="24" xfId="0" applyNumberFormat="1" applyFont="1" applyFill="1" applyBorder="1"/>
    <xf numFmtId="3" fontId="35" fillId="0" borderId="24" xfId="354" applyNumberFormat="1" applyFont="1" applyFill="1" applyBorder="1" applyAlignment="1">
      <alignment horizontal="right"/>
    </xf>
    <xf numFmtId="3" fontId="35" fillId="0" borderId="62" xfId="354" applyNumberFormat="1" applyFont="1" applyFill="1" applyBorder="1" applyAlignment="1">
      <alignment horizontal="right"/>
    </xf>
    <xf numFmtId="0" fontId="162" fillId="0" borderId="107" xfId="0" applyFont="1" applyBorder="1" applyAlignment="1">
      <alignment vertical="center" wrapText="1"/>
    </xf>
    <xf numFmtId="0" fontId="162" fillId="0" borderId="58" xfId="0" applyFont="1" applyBorder="1" applyAlignment="1">
      <alignment horizontal="right" vertical="center" wrapText="1"/>
    </xf>
    <xf numFmtId="164" fontId="35" fillId="45" borderId="20" xfId="34" applyNumberFormat="1" applyFont="1" applyFill="1" applyBorder="1"/>
    <xf numFmtId="164" fontId="35" fillId="45" borderId="21" xfId="34" applyNumberFormat="1" applyFont="1" applyFill="1" applyBorder="1"/>
    <xf numFmtId="0" fontId="35" fillId="45" borderId="21" xfId="122" applyFont="1" applyFill="1" applyBorder="1"/>
    <xf numFmtId="42" fontId="35" fillId="0" borderId="9" xfId="59" applyNumberFormat="1" applyFont="1" applyFill="1" applyBorder="1" applyAlignment="1"/>
    <xf numFmtId="14" fontId="38" fillId="0" borderId="20" xfId="0" applyNumberFormat="1" applyFont="1" applyFill="1" applyBorder="1" applyAlignment="1">
      <alignment horizontal="left"/>
    </xf>
    <xf numFmtId="0" fontId="38" fillId="48" borderId="9" xfId="127" applyFont="1" applyFill="1" applyBorder="1" applyAlignment="1">
      <alignment horizontal="center"/>
    </xf>
    <xf numFmtId="49" fontId="39" fillId="0" borderId="0" xfId="127" quotePrefix="1" applyNumberFormat="1" applyFont="1" applyAlignment="1">
      <alignment horizontal="center"/>
    </xf>
    <xf numFmtId="49" fontId="35" fillId="0" borderId="0" xfId="127" applyNumberFormat="1" applyAlignment="1">
      <alignment horizontal="center"/>
    </xf>
    <xf numFmtId="0" fontId="38" fillId="48" borderId="18" xfId="122" applyFont="1" applyFill="1" applyBorder="1" applyAlignment="1">
      <alignment horizontal="center"/>
    </xf>
    <xf numFmtId="49" fontId="39"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8" fillId="48" borderId="9" xfId="0" applyFont="1" applyFill="1" applyBorder="1" applyAlignment="1">
      <alignment horizontal="center"/>
    </xf>
    <xf numFmtId="0" fontId="38" fillId="48" borderId="9" xfId="0" applyFont="1" applyFill="1" applyBorder="1" applyAlignment="1">
      <alignment horizontal="center" wrapText="1"/>
    </xf>
    <xf numFmtId="0" fontId="57" fillId="48" borderId="32" xfId="122" applyFont="1" applyFill="1" applyBorder="1" applyAlignment="1">
      <alignment horizontal="center" vertical="center" wrapText="1"/>
    </xf>
    <xf numFmtId="0" fontId="57" fillId="48" borderId="39" xfId="122" applyFont="1" applyFill="1" applyBorder="1" applyAlignment="1">
      <alignment horizontal="center" vertical="center" wrapText="1"/>
    </xf>
    <xf numFmtId="0" fontId="57" fillId="48" borderId="41" xfId="122" applyFont="1" applyFill="1" applyBorder="1" applyAlignment="1">
      <alignment horizontal="center" vertical="center" wrapText="1"/>
    </xf>
    <xf numFmtId="0" fontId="39" fillId="48" borderId="9" xfId="0" applyFont="1" applyFill="1" applyBorder="1" applyAlignment="1">
      <alignment horizontal="center" vertical="center" wrapText="1"/>
    </xf>
    <xf numFmtId="0" fontId="0" fillId="0" borderId="0" xfId="0" applyAlignment="1">
      <alignment vertical="center"/>
    </xf>
    <xf numFmtId="0" fontId="0" fillId="0" borderId="0" xfId="0" applyAlignment="1"/>
    <xf numFmtId="3" fontId="35" fillId="0" borderId="0" xfId="122" applyNumberFormat="1" applyAlignment="1">
      <alignment horizontal="center"/>
    </xf>
    <xf numFmtId="2" fontId="35" fillId="0" borderId="0" xfId="122" applyNumberFormat="1"/>
    <xf numFmtId="3" fontId="35" fillId="0" borderId="0" xfId="122" applyNumberFormat="1"/>
    <xf numFmtId="0" fontId="35" fillId="0" borderId="0" xfId="122" applyAlignment="1">
      <alignment horizontal="left"/>
    </xf>
    <xf numFmtId="0" fontId="47" fillId="0" borderId="0" xfId="122" applyFont="1" applyAlignment="1">
      <alignment horizontal="left"/>
    </xf>
    <xf numFmtId="4" fontId="35" fillId="0" borderId="0" xfId="122" applyNumberFormat="1" applyAlignment="1">
      <alignment horizontal="center"/>
    </xf>
    <xf numFmtId="164" fontId="35" fillId="0" borderId="64" xfId="46758" applyNumberFormat="1" applyFont="1" applyBorder="1"/>
    <xf numFmtId="0" fontId="35" fillId="0" borderId="64" xfId="122" applyFont="1" applyBorder="1"/>
    <xf numFmtId="0" fontId="35" fillId="0" borderId="63" xfId="122" applyFont="1" applyBorder="1"/>
    <xf numFmtId="164" fontId="35" fillId="0" borderId="18" xfId="46776" applyNumberFormat="1" applyFont="1" applyFill="1" applyBorder="1"/>
    <xf numFmtId="0" fontId="35" fillId="45" borderId="102" xfId="122" applyFont="1" applyFill="1" applyBorder="1"/>
    <xf numFmtId="0" fontId="35" fillId="45" borderId="38" xfId="122" applyFill="1" applyBorder="1"/>
    <xf numFmtId="0" fontId="35" fillId="45" borderId="97" xfId="122" applyFill="1" applyBorder="1"/>
    <xf numFmtId="0" fontId="38" fillId="45" borderId="96" xfId="122" applyFont="1" applyFill="1" applyBorder="1"/>
    <xf numFmtId="0" fontId="35" fillId="0" borderId="21" xfId="122" applyFont="1" applyBorder="1"/>
    <xf numFmtId="0" fontId="35" fillId="0" borderId="109" xfId="122" applyFont="1" applyBorder="1"/>
    <xf numFmtId="0" fontId="35" fillId="0" borderId="49" xfId="122" applyFont="1" applyFill="1" applyBorder="1"/>
    <xf numFmtId="0" fontId="38" fillId="0" borderId="49" xfId="122" applyFont="1" applyFill="1" applyBorder="1"/>
    <xf numFmtId="0" fontId="38" fillId="0" borderId="50" xfId="122" applyFont="1" applyFill="1" applyBorder="1"/>
    <xf numFmtId="3" fontId="0" fillId="0" borderId="0" xfId="0" applyNumberFormat="1" applyFill="1" applyAlignment="1">
      <alignment horizontal="center"/>
    </xf>
    <xf numFmtId="3" fontId="35" fillId="0" borderId="21" xfId="0" applyNumberFormat="1" applyFont="1" applyFill="1" applyBorder="1"/>
    <xf numFmtId="14" fontId="38" fillId="0" borderId="49" xfId="122" applyNumberFormat="1" applyFont="1" applyFill="1" applyBorder="1" applyAlignment="1">
      <alignment horizontal="left"/>
    </xf>
    <xf numFmtId="3" fontId="35" fillId="0" borderId="21" xfId="0" applyNumberFormat="1" applyFont="1" applyFill="1" applyBorder="1" applyAlignment="1">
      <alignment horizontal="right"/>
    </xf>
    <xf numFmtId="10" fontId="35" fillId="45" borderId="9" xfId="192" applyNumberFormat="1" applyFont="1" applyFill="1" applyBorder="1"/>
    <xf numFmtId="10" fontId="38" fillId="0" borderId="9" xfId="192" applyNumberFormat="1" applyFont="1" applyBorder="1"/>
    <xf numFmtId="0" fontId="35" fillId="0" borderId="9" xfId="0" applyFont="1" applyFill="1" applyBorder="1" applyAlignment="1">
      <alignment wrapText="1"/>
    </xf>
    <xf numFmtId="37" fontId="153" fillId="0" borderId="40" xfId="122" applyNumberFormat="1" applyFont="1" applyBorder="1" applyAlignment="1"/>
    <xf numFmtId="0" fontId="38" fillId="45" borderId="60" xfId="122" applyFont="1" applyFill="1" applyBorder="1" applyAlignment="1">
      <alignment horizontal="center" wrapText="1"/>
    </xf>
    <xf numFmtId="164" fontId="35" fillId="0" borderId="0" xfId="122" applyNumberFormat="1" applyAlignment="1">
      <alignment horizontal="center"/>
    </xf>
    <xf numFmtId="0" fontId="163" fillId="0" borderId="0" xfId="0" applyFont="1"/>
    <xf numFmtId="0" fontId="35" fillId="45" borderId="29" xfId="122" applyFont="1" applyFill="1" applyBorder="1"/>
    <xf numFmtId="0" fontId="38" fillId="45" borderId="62" xfId="122" applyFont="1" applyFill="1" applyBorder="1"/>
    <xf numFmtId="0" fontId="38" fillId="45" borderId="75" xfId="122" applyFont="1" applyFill="1" applyBorder="1"/>
    <xf numFmtId="3" fontId="35" fillId="0" borderId="38" xfId="46758" applyNumberFormat="1" applyFont="1" applyFill="1" applyBorder="1" applyAlignment="1">
      <alignment horizontal="right"/>
    </xf>
    <xf numFmtId="9" fontId="35" fillId="0" borderId="38" xfId="182" applyFont="1" applyFill="1" applyBorder="1"/>
    <xf numFmtId="164" fontId="35" fillId="0" borderId="41" xfId="34" applyNumberFormat="1" applyFont="1" applyFill="1" applyBorder="1"/>
    <xf numFmtId="0" fontId="38" fillId="48" borderId="20" xfId="122" applyFont="1" applyFill="1" applyBorder="1" applyAlignment="1">
      <alignment horizontal="center" wrapText="1"/>
    </xf>
    <xf numFmtId="0" fontId="35" fillId="45" borderId="20" xfId="122" applyFill="1" applyBorder="1"/>
    <xf numFmtId="0" fontId="35" fillId="45" borderId="20" xfId="122" applyFont="1" applyFill="1" applyBorder="1"/>
    <xf numFmtId="0" fontId="35" fillId="45" borderId="5" xfId="122" applyFont="1" applyFill="1" applyBorder="1"/>
    <xf numFmtId="0" fontId="35" fillId="45" borderId="103" xfId="122" applyFont="1" applyFill="1" applyBorder="1"/>
    <xf numFmtId="164" fontId="35" fillId="45" borderId="51" xfId="46776" applyNumberFormat="1" applyFont="1" applyFill="1" applyBorder="1"/>
    <xf numFmtId="164" fontId="35" fillId="45" borderId="49" xfId="46776" applyNumberFormat="1" applyFont="1" applyFill="1" applyBorder="1"/>
    <xf numFmtId="164" fontId="35" fillId="45" borderId="49" xfId="34" applyNumberFormat="1" applyFont="1" applyFill="1" applyBorder="1"/>
    <xf numFmtId="0" fontId="35" fillId="45" borderId="49" xfId="34" applyNumberFormat="1" applyFont="1" applyFill="1" applyBorder="1"/>
    <xf numFmtId="0" fontId="38" fillId="45" borderId="96" xfId="122" applyFont="1" applyFill="1" applyBorder="1" applyAlignment="1">
      <alignment horizontal="center" wrapText="1"/>
    </xf>
    <xf numFmtId="0" fontId="38" fillId="45" borderId="49" xfId="122" applyFont="1" applyFill="1" applyBorder="1"/>
    <xf numFmtId="0" fontId="35" fillId="0" borderId="66" xfId="122" applyFont="1" applyBorder="1"/>
    <xf numFmtId="0" fontId="35" fillId="0" borderId="57" xfId="122" applyFont="1" applyBorder="1"/>
    <xf numFmtId="0" fontId="35" fillId="0" borderId="58" xfId="122" applyFont="1" applyFill="1" applyBorder="1"/>
    <xf numFmtId="0" fontId="38" fillId="48" borderId="21" xfId="122" applyFont="1" applyFill="1" applyBorder="1" applyAlignment="1">
      <alignment horizontal="center" wrapText="1"/>
    </xf>
    <xf numFmtId="0" fontId="35" fillId="45" borderId="21" xfId="122" applyFill="1" applyBorder="1"/>
    <xf numFmtId="164" fontId="35" fillId="0" borderId="21" xfId="46776" applyNumberFormat="1" applyFont="1" applyFill="1" applyBorder="1"/>
    <xf numFmtId="164" fontId="35" fillId="0" borderId="21" xfId="34" applyNumberFormat="1" applyFont="1" applyBorder="1"/>
    <xf numFmtId="164" fontId="154" fillId="0" borderId="21" xfId="34" applyNumberFormat="1" applyFont="1" applyBorder="1"/>
    <xf numFmtId="0" fontId="0" fillId="0" borderId="0" xfId="0" applyFont="1" applyAlignment="1">
      <alignment vertical="center"/>
    </xf>
    <xf numFmtId="0" fontId="38" fillId="0" borderId="95" xfId="917" applyFont="1" applyFill="1" applyBorder="1" applyAlignment="1">
      <alignment horizontal="left"/>
    </xf>
    <xf numFmtId="0" fontId="35" fillId="23" borderId="33" xfId="917" applyFont="1" applyFill="1" applyBorder="1" applyAlignment="1">
      <alignment horizontal="center" vertical="center"/>
    </xf>
    <xf numFmtId="3" fontId="142" fillId="0" borderId="35" xfId="0" applyNumberFormat="1" applyFont="1" applyBorder="1" applyAlignment="1">
      <alignment horizontal="right" vertical="center"/>
    </xf>
    <xf numFmtId="0" fontId="38" fillId="48" borderId="105" xfId="46740" applyFont="1" applyFill="1" applyBorder="1" applyAlignment="1">
      <alignment horizontal="center" vertical="center" wrapText="1"/>
    </xf>
    <xf numFmtId="3" fontId="35" fillId="0" borderId="60" xfId="46740" applyNumberFormat="1" applyFont="1" applyFill="1" applyBorder="1" applyAlignment="1">
      <alignment horizontal="right" vertical="center" wrapText="1"/>
    </xf>
    <xf numFmtId="3" fontId="141" fillId="0" borderId="102" xfId="0" applyNumberFormat="1" applyFont="1" applyBorder="1" applyAlignment="1">
      <alignment horizontal="right" vertical="center"/>
    </xf>
    <xf numFmtId="3" fontId="142" fillId="0" borderId="101" xfId="0" applyNumberFormat="1" applyFont="1" applyBorder="1" applyAlignment="1">
      <alignment horizontal="right" vertical="center"/>
    </xf>
    <xf numFmtId="0" fontId="35" fillId="23" borderId="35" xfId="917" applyFont="1" applyFill="1" applyBorder="1" applyAlignment="1">
      <alignment horizontal="center" vertical="center"/>
    </xf>
    <xf numFmtId="0" fontId="35" fillId="45" borderId="21" xfId="34" applyNumberFormat="1" applyFont="1" applyFill="1" applyBorder="1"/>
    <xf numFmtId="165" fontId="35" fillId="0" borderId="9" xfId="122" applyNumberFormat="1" applyFont="1" applyFill="1" applyBorder="1"/>
    <xf numFmtId="39" fontId="35" fillId="45" borderId="21" xfId="34" applyNumberFormat="1" applyFont="1" applyFill="1" applyBorder="1"/>
    <xf numFmtId="3" fontId="35" fillId="0" borderId="46" xfId="46776" applyNumberFormat="1" applyFont="1" applyFill="1" applyBorder="1"/>
    <xf numFmtId="0" fontId="38" fillId="48" borderId="96" xfId="122" applyFont="1" applyFill="1" applyBorder="1"/>
    <xf numFmtId="172" fontId="35" fillId="0" borderId="23" xfId="182" applyNumberFormat="1" applyFont="1" applyBorder="1"/>
    <xf numFmtId="172" fontId="35" fillId="0" borderId="20" xfId="182" applyNumberFormat="1" applyFont="1" applyBorder="1"/>
    <xf numFmtId="10" fontId="35" fillId="0" borderId="43" xfId="122" applyNumberFormat="1" applyFont="1" applyFill="1" applyBorder="1" applyAlignment="1">
      <alignment horizontal="right"/>
    </xf>
    <xf numFmtId="0" fontId="38" fillId="48" borderId="9" xfId="127" applyFont="1" applyFill="1" applyBorder="1" applyAlignment="1">
      <alignment horizontal="center"/>
    </xf>
    <xf numFmtId="49" fontId="39" fillId="0" borderId="0" xfId="127" quotePrefix="1" applyNumberFormat="1" applyFont="1" applyAlignment="1">
      <alignment horizontal="center"/>
    </xf>
    <xf numFmtId="49" fontId="35" fillId="0" borderId="0" xfId="127" applyNumberFormat="1" applyAlignment="1">
      <alignment horizontal="center"/>
    </xf>
    <xf numFmtId="165" fontId="35" fillId="0" borderId="9" xfId="46815" applyNumberFormat="1" applyFont="1" applyFill="1" applyBorder="1" applyAlignment="1">
      <alignment horizontal="right" vertical="top"/>
    </xf>
    <xf numFmtId="10" fontId="35" fillId="0" borderId="9" xfId="46816" applyNumberFormat="1" applyFont="1" applyFill="1" applyBorder="1"/>
    <xf numFmtId="3" fontId="35" fillId="0" borderId="40" xfId="122" applyNumberFormat="1" applyFont="1" applyFill="1" applyBorder="1" applyAlignment="1">
      <alignment horizontal="right"/>
    </xf>
    <xf numFmtId="10" fontId="35" fillId="0" borderId="9" xfId="1158" applyNumberFormat="1" applyFont="1" applyBorder="1" applyAlignment="1">
      <alignment horizontal="right"/>
    </xf>
    <xf numFmtId="0" fontId="35" fillId="0" borderId="0" xfId="0" applyFont="1" applyAlignment="1"/>
    <xf numFmtId="0" fontId="35" fillId="0" borderId="0" xfId="0" applyFont="1" applyAlignment="1">
      <alignment vertical="center"/>
    </xf>
    <xf numFmtId="0" fontId="164" fillId="0" borderId="9" xfId="0" applyFont="1" applyFill="1" applyBorder="1"/>
    <xf numFmtId="172" fontId="35" fillId="0" borderId="37" xfId="182" applyNumberFormat="1" applyFont="1" applyFill="1" applyBorder="1"/>
    <xf numFmtId="0" fontId="38" fillId="0" borderId="33" xfId="122" applyFont="1" applyFill="1" applyBorder="1"/>
    <xf numFmtId="164" fontId="38" fillId="0" borderId="34" xfId="34" applyNumberFormat="1" applyFont="1" applyFill="1" applyBorder="1"/>
    <xf numFmtId="164" fontId="38" fillId="0" borderId="34" xfId="34" applyNumberFormat="1" applyFont="1" applyFill="1" applyBorder="1" applyAlignment="1">
      <alignment horizontal="center"/>
    </xf>
    <xf numFmtId="0" fontId="35" fillId="0" borderId="0" xfId="122" applyFill="1"/>
    <xf numFmtId="164" fontId="35" fillId="0" borderId="0" xfId="122" applyNumberFormat="1" applyFont="1" applyFill="1" applyBorder="1"/>
    <xf numFmtId="165" fontId="38" fillId="0" borderId="9" xfId="46811" applyNumberFormat="1" applyFont="1" applyBorder="1"/>
    <xf numFmtId="10" fontId="38" fillId="0" borderId="9" xfId="46816" applyNumberFormat="1" applyFont="1" applyBorder="1"/>
    <xf numFmtId="3" fontId="79" fillId="0" borderId="9" xfId="0" applyNumberFormat="1" applyFont="1" applyBorder="1"/>
    <xf numFmtId="3" fontId="35" fillId="0" borderId="19" xfId="0" applyNumberFormat="1" applyFont="1" applyFill="1" applyBorder="1"/>
    <xf numFmtId="3" fontId="35" fillId="0" borderId="22" xfId="0" applyNumberFormat="1" applyFont="1" applyFill="1" applyBorder="1"/>
    <xf numFmtId="3" fontId="35" fillId="0" borderId="66" xfId="0" applyNumberFormat="1" applyFont="1" applyFill="1" applyBorder="1"/>
    <xf numFmtId="10" fontId="35" fillId="0" borderId="26" xfId="0" applyNumberFormat="1" applyFont="1" applyBorder="1" applyAlignment="1">
      <alignment horizontal="right"/>
    </xf>
    <xf numFmtId="10" fontId="35" fillId="0" borderId="19" xfId="0" applyNumberFormat="1" applyFont="1" applyBorder="1" applyAlignment="1">
      <alignment horizontal="right"/>
    </xf>
    <xf numFmtId="3" fontId="38" fillId="0" borderId="34" xfId="16260" applyNumberFormat="1" applyFont="1" applyBorder="1" applyAlignment="1">
      <alignment horizontal="right"/>
    </xf>
    <xf numFmtId="10" fontId="38" fillId="0" borderId="34" xfId="0" applyNumberFormat="1" applyFont="1" applyFill="1" applyBorder="1" applyAlignment="1">
      <alignment horizontal="right"/>
    </xf>
    <xf numFmtId="10" fontId="38" fillId="0" borderId="35" xfId="0" applyNumberFormat="1" applyFont="1" applyBorder="1" applyAlignment="1">
      <alignment horizontal="right"/>
    </xf>
    <xf numFmtId="0" fontId="38" fillId="45" borderId="30" xfId="122" applyFont="1" applyFill="1" applyBorder="1" applyAlignment="1">
      <alignment horizontal="center" wrapText="1"/>
    </xf>
    <xf numFmtId="3" fontId="35" fillId="45" borderId="106" xfId="122" applyNumberFormat="1" applyFont="1" applyFill="1" applyBorder="1"/>
    <xf numFmtId="3" fontId="38" fillId="45" borderId="30" xfId="122" applyNumberFormat="1" applyFont="1" applyFill="1" applyBorder="1" applyAlignment="1">
      <alignment horizontal="center" wrapText="1"/>
    </xf>
    <xf numFmtId="0" fontId="35" fillId="45" borderId="25" xfId="122" applyFill="1" applyBorder="1" applyAlignment="1">
      <alignment horizontal="center"/>
    </xf>
    <xf numFmtId="164" fontId="35" fillId="0" borderId="47" xfId="46776" applyNumberFormat="1" applyFont="1" applyFill="1" applyBorder="1"/>
    <xf numFmtId="0" fontId="35" fillId="45" borderId="60" xfId="122" applyFont="1" applyFill="1" applyBorder="1"/>
    <xf numFmtId="0" fontId="38" fillId="45" borderId="102" xfId="122" applyFont="1" applyFill="1" applyBorder="1" applyAlignment="1">
      <alignment wrapText="1"/>
    </xf>
    <xf numFmtId="164" fontId="35" fillId="0" borderId="102" xfId="46758" applyNumberFormat="1" applyFont="1" applyFill="1" applyBorder="1"/>
    <xf numFmtId="9" fontId="35" fillId="0" borderId="102" xfId="182" applyFont="1" applyFill="1" applyBorder="1"/>
    <xf numFmtId="164" fontId="35" fillId="0" borderId="27" xfId="46758" applyNumberFormat="1" applyFont="1" applyFill="1" applyBorder="1"/>
    <xf numFmtId="0" fontId="35" fillId="45" borderId="96" xfId="122" applyFont="1" applyFill="1" applyBorder="1"/>
    <xf numFmtId="165" fontId="35" fillId="0" borderId="9" xfId="0" applyNumberFormat="1" applyFont="1" applyFill="1" applyBorder="1" applyAlignment="1">
      <alignment horizontal="right" vertical="top" wrapText="1"/>
    </xf>
    <xf numFmtId="3" fontId="79" fillId="0" borderId="32" xfId="122" applyNumberFormat="1" applyFont="1" applyFill="1" applyBorder="1"/>
    <xf numFmtId="3" fontId="79" fillId="0" borderId="39" xfId="122" applyNumberFormat="1" applyFont="1" applyFill="1" applyBorder="1"/>
    <xf numFmtId="3" fontId="79" fillId="0" borderId="41" xfId="122" applyNumberFormat="1" applyFont="1" applyFill="1" applyBorder="1"/>
    <xf numFmtId="0" fontId="79" fillId="0" borderId="37" xfId="122" applyFont="1" applyBorder="1"/>
    <xf numFmtId="0" fontId="38" fillId="48" borderId="9" xfId="0" applyFont="1" applyFill="1" applyBorder="1" applyAlignment="1">
      <alignment horizontal="center" wrapText="1"/>
    </xf>
    <xf numFmtId="0" fontId="35" fillId="0" borderId="0" xfId="0" applyFont="1" applyBorder="1"/>
    <xf numFmtId="0" fontId="168" fillId="49" borderId="0" xfId="0" applyFont="1" applyFill="1"/>
    <xf numFmtId="0" fontId="35" fillId="0" borderId="64" xfId="0" applyFont="1" applyFill="1" applyBorder="1"/>
    <xf numFmtId="0" fontId="35" fillId="45" borderId="107" xfId="0" applyFont="1" applyFill="1" applyBorder="1"/>
    <xf numFmtId="0" fontId="35" fillId="45" borderId="50" xfId="0" applyFont="1" applyFill="1" applyBorder="1"/>
    <xf numFmtId="0" fontId="35" fillId="45" borderId="39" xfId="0" applyFont="1" applyFill="1" applyBorder="1"/>
    <xf numFmtId="164" fontId="35" fillId="45" borderId="39" xfId="34" applyNumberFormat="1" applyFont="1" applyFill="1" applyBorder="1"/>
    <xf numFmtId="0" fontId="35" fillId="45" borderId="27" xfId="0" applyFont="1" applyFill="1" applyBorder="1"/>
    <xf numFmtId="0" fontId="38" fillId="45" borderId="74" xfId="0" applyFont="1" applyFill="1" applyBorder="1"/>
    <xf numFmtId="0" fontId="169" fillId="0" borderId="0" xfId="122" applyFont="1" applyAlignment="1">
      <alignment wrapText="1"/>
    </xf>
    <xf numFmtId="0" fontId="169" fillId="0" borderId="0" xfId="122" applyFont="1"/>
    <xf numFmtId="0" fontId="76" fillId="49" borderId="9" xfId="122" applyFont="1" applyFill="1" applyBorder="1"/>
    <xf numFmtId="0" fontId="38" fillId="48" borderId="74" xfId="122" applyFont="1" applyFill="1" applyBorder="1" applyAlignment="1">
      <alignment horizontal="center" vertical="center" wrapText="1"/>
    </xf>
    <xf numFmtId="0" fontId="143" fillId="45" borderId="18" xfId="122" applyFont="1" applyFill="1" applyBorder="1"/>
    <xf numFmtId="0" fontId="35" fillId="45" borderId="18" xfId="122" applyFont="1" applyFill="1" applyBorder="1"/>
    <xf numFmtId="0" fontId="143" fillId="45" borderId="9" xfId="122" applyFont="1" applyFill="1" applyBorder="1"/>
    <xf numFmtId="3" fontId="160" fillId="0" borderId="0" xfId="845" applyNumberFormat="1" applyFont="1" applyFill="1" applyBorder="1" applyAlignment="1">
      <alignment horizontal="center" vertical="center" wrapText="1"/>
    </xf>
    <xf numFmtId="14" fontId="35" fillId="0" borderId="9" xfId="122" applyNumberFormat="1" applyFont="1" applyBorder="1"/>
    <xf numFmtId="0" fontId="35" fillId="0" borderId="9" xfId="122" applyFont="1" applyBorder="1" applyAlignment="1">
      <alignment horizontal="center" vertical="center"/>
    </xf>
    <xf numFmtId="0" fontId="35" fillId="0" borderId="77" xfId="122" applyFont="1" applyFill="1" applyBorder="1"/>
    <xf numFmtId="14" fontId="35" fillId="0" borderId="9" xfId="122" applyNumberFormat="1" applyFont="1" applyFill="1" applyBorder="1"/>
    <xf numFmtId="0" fontId="35" fillId="0" borderId="99" xfId="0" applyFont="1" applyFill="1" applyBorder="1"/>
    <xf numFmtId="0" fontId="38" fillId="45" borderId="74" xfId="0" applyFont="1" applyFill="1" applyBorder="1" applyAlignment="1">
      <alignment horizontal="center"/>
    </xf>
    <xf numFmtId="0" fontId="38" fillId="0" borderId="56" xfId="0" applyFont="1" applyFill="1" applyBorder="1"/>
    <xf numFmtId="0" fontId="38" fillId="0" borderId="36" xfId="0" applyFont="1" applyFill="1" applyBorder="1" applyAlignment="1">
      <alignment horizontal="left" wrapText="1" indent="1"/>
    </xf>
    <xf numFmtId="0" fontId="38" fillId="0" borderId="32" xfId="0" applyFont="1" applyFill="1" applyBorder="1" applyAlignment="1">
      <alignment wrapText="1"/>
    </xf>
    <xf numFmtId="0" fontId="38" fillId="48" borderId="54" xfId="127" applyFont="1" applyFill="1" applyBorder="1"/>
    <xf numFmtId="0" fontId="38" fillId="48" borderId="63" xfId="127" applyFont="1" applyFill="1" applyBorder="1"/>
    <xf numFmtId="0" fontId="38" fillId="48" borderId="32" xfId="127" applyFont="1" applyFill="1" applyBorder="1" applyAlignment="1">
      <alignment horizontal="center"/>
    </xf>
    <xf numFmtId="0" fontId="38" fillId="48" borderId="39" xfId="127" applyFont="1" applyFill="1" applyBorder="1" applyAlignment="1">
      <alignment horizontal="center"/>
    </xf>
    <xf numFmtId="0" fontId="38" fillId="48" borderId="41" xfId="127" applyFont="1" applyFill="1" applyBorder="1" applyAlignment="1">
      <alignment horizontal="center"/>
    </xf>
    <xf numFmtId="0" fontId="38" fillId="49" borderId="18" xfId="127" applyFont="1" applyFill="1" applyBorder="1"/>
    <xf numFmtId="165" fontId="35" fillId="0" borderId="46" xfId="127" applyNumberFormat="1" applyFont="1" applyBorder="1"/>
    <xf numFmtId="165" fontId="35" fillId="0" borderId="18" xfId="127" applyNumberFormat="1" applyFont="1" applyBorder="1"/>
    <xf numFmtId="165" fontId="35" fillId="0" borderId="37" xfId="700" applyNumberFormat="1" applyFont="1" applyFill="1" applyBorder="1" applyAlignment="1">
      <alignment horizontal="right" vertical="top"/>
    </xf>
    <xf numFmtId="0" fontId="38" fillId="49" borderId="9" xfId="127" applyFont="1" applyFill="1" applyBorder="1"/>
    <xf numFmtId="165" fontId="35" fillId="0" borderId="21" xfId="127" applyNumberFormat="1" applyFont="1" applyBorder="1"/>
    <xf numFmtId="165" fontId="35" fillId="0" borderId="38" xfId="700" applyNumberFormat="1" applyFont="1" applyFill="1" applyBorder="1" applyAlignment="1">
      <alignment horizontal="right" vertical="top"/>
    </xf>
    <xf numFmtId="0" fontId="38" fillId="49" borderId="19" xfId="127" applyFont="1" applyFill="1" applyBorder="1"/>
    <xf numFmtId="165" fontId="35" fillId="0" borderId="47" xfId="127" applyNumberFormat="1" applyFont="1" applyBorder="1"/>
    <xf numFmtId="165" fontId="35" fillId="0" borderId="19" xfId="127" applyNumberFormat="1" applyFont="1" applyBorder="1"/>
    <xf numFmtId="165" fontId="35" fillId="0" borderId="75" xfId="700" applyNumberFormat="1" applyFont="1" applyFill="1" applyBorder="1" applyAlignment="1">
      <alignment horizontal="right" vertical="top"/>
    </xf>
    <xf numFmtId="0" fontId="35" fillId="45" borderId="33" xfId="127" applyFont="1" applyFill="1" applyBorder="1"/>
    <xf numFmtId="0" fontId="35" fillId="45" borderId="34" xfId="127" applyFont="1" applyFill="1" applyBorder="1"/>
    <xf numFmtId="0" fontId="35" fillId="45" borderId="4" xfId="127" applyFont="1" applyFill="1" applyBorder="1"/>
    <xf numFmtId="0" fontId="35" fillId="45" borderId="78" xfId="127" applyFont="1" applyFill="1" applyBorder="1"/>
    <xf numFmtId="5" fontId="38" fillId="49" borderId="110" xfId="0" applyNumberFormat="1" applyFont="1" applyFill="1" applyBorder="1" applyAlignment="1">
      <alignment horizontal="left"/>
    </xf>
    <xf numFmtId="165" fontId="35" fillId="0" borderId="110" xfId="46811" applyNumberFormat="1" applyFont="1" applyFill="1" applyBorder="1"/>
    <xf numFmtId="0" fontId="35" fillId="0" borderId="0" xfId="122" applyAlignment="1"/>
    <xf numFmtId="0" fontId="35" fillId="0" borderId="0" xfId="122" applyFont="1" applyBorder="1" applyAlignment="1">
      <alignment horizontal="center"/>
    </xf>
    <xf numFmtId="0" fontId="38" fillId="48" borderId="19" xfId="122" applyFont="1" applyFill="1" applyBorder="1" applyAlignment="1">
      <alignment horizontal="center" wrapText="1"/>
    </xf>
    <xf numFmtId="0" fontId="38" fillId="48" borderId="21" xfId="122" applyFont="1" applyFill="1" applyBorder="1" applyAlignment="1">
      <alignment horizontal="center"/>
    </xf>
    <xf numFmtId="0" fontId="38" fillId="48" borderId="19" xfId="122" applyFont="1" applyFill="1" applyBorder="1" applyAlignment="1">
      <alignment horizontal="center"/>
    </xf>
    <xf numFmtId="0" fontId="38" fillId="48" borderId="22" xfId="122" applyFont="1" applyFill="1" applyBorder="1" applyAlignment="1">
      <alignment horizontal="center"/>
    </xf>
    <xf numFmtId="49" fontId="39" fillId="0" borderId="0" xfId="122" applyNumberFormat="1" applyFont="1" applyBorder="1" applyAlignment="1">
      <alignment horizontal="center"/>
    </xf>
    <xf numFmtId="0" fontId="38" fillId="48" borderId="9" xfId="122" applyFont="1" applyFill="1" applyBorder="1" applyAlignment="1">
      <alignment horizontal="center"/>
    </xf>
    <xf numFmtId="43" fontId="35" fillId="0" borderId="0" xfId="122" applyNumberFormat="1" applyFont="1" applyFill="1" applyBorder="1"/>
    <xf numFmtId="0" fontId="35" fillId="0" borderId="77" xfId="0" applyFont="1" applyBorder="1"/>
    <xf numFmtId="49" fontId="39" fillId="0" borderId="0" xfId="127" quotePrefix="1" applyNumberFormat="1" applyFont="1" applyFill="1" applyAlignment="1">
      <alignment horizontal="center"/>
    </xf>
    <xf numFmtId="49" fontId="39" fillId="0" borderId="0" xfId="0" applyNumberFormat="1" applyFont="1" applyFill="1" applyBorder="1" applyAlignment="1">
      <alignment horizontal="center"/>
    </xf>
    <xf numFmtId="0" fontId="35" fillId="0" borderId="49" xfId="123" applyFont="1" applyBorder="1"/>
    <xf numFmtId="0" fontId="35" fillId="0" borderId="49" xfId="123" applyFont="1" applyFill="1" applyBorder="1"/>
    <xf numFmtId="0" fontId="35" fillId="0" borderId="9" xfId="123" applyFont="1" applyBorder="1"/>
    <xf numFmtId="0" fontId="35" fillId="0" borderId="49" xfId="0" applyFont="1" applyFill="1" applyBorder="1"/>
    <xf numFmtId="0" fontId="160" fillId="0" borderId="0" xfId="845" applyFont="1" applyFill="1" applyBorder="1" applyAlignment="1">
      <alignment horizontal="left" vertical="center" wrapText="1"/>
    </xf>
    <xf numFmtId="0" fontId="143" fillId="111" borderId="9" xfId="31695" applyFont="1" applyFill="1" applyBorder="1" applyAlignment="1">
      <alignment horizontal="center" vertical="center" wrapText="1"/>
    </xf>
    <xf numFmtId="0" fontId="143" fillId="111" borderId="9" xfId="31695" applyFont="1" applyFill="1" applyBorder="1" applyAlignment="1">
      <alignment horizontal="center" vertical="center"/>
    </xf>
    <xf numFmtId="0" fontId="143" fillId="111" borderId="19" xfId="31695" applyFont="1" applyFill="1" applyBorder="1" applyAlignment="1">
      <alignment horizontal="center" vertical="center"/>
    </xf>
    <xf numFmtId="3" fontId="143" fillId="111" borderId="9" xfId="31695" applyNumberFormat="1" applyFont="1" applyFill="1" applyBorder="1" applyAlignment="1">
      <alignment horizontal="center" vertical="center"/>
    </xf>
    <xf numFmtId="0" fontId="143" fillId="112" borderId="9" xfId="31695" applyFont="1" applyFill="1" applyBorder="1" applyAlignment="1">
      <alignment horizontal="center" vertical="center"/>
    </xf>
    <xf numFmtId="3" fontId="143" fillId="112" borderId="9" xfId="31695" applyNumberFormat="1" applyFont="1" applyFill="1" applyBorder="1" applyAlignment="1">
      <alignment horizontal="center" vertical="center"/>
    </xf>
    <xf numFmtId="3" fontId="150" fillId="0" borderId="9" xfId="122" applyNumberFormat="1" applyFont="1" applyBorder="1" applyAlignment="1"/>
    <xf numFmtId="3" fontId="150" fillId="0" borderId="39" xfId="122" applyNumberFormat="1" applyFont="1" applyBorder="1" applyAlignment="1"/>
    <xf numFmtId="165" fontId="35" fillId="0" borderId="0" xfId="127" applyNumberFormat="1" applyBorder="1"/>
    <xf numFmtId="165" fontId="35" fillId="0" borderId="0" xfId="127" applyNumberFormat="1"/>
    <xf numFmtId="10" fontId="0" fillId="0" borderId="0" xfId="1158" applyNumberFormat="1" applyFont="1"/>
    <xf numFmtId="164" fontId="35" fillId="0" borderId="0" xfId="122" applyNumberFormat="1" applyFill="1"/>
    <xf numFmtId="165" fontId="35" fillId="0" borderId="46" xfId="47508" applyNumberFormat="1" applyFont="1" applyFill="1" applyBorder="1"/>
    <xf numFmtId="165" fontId="35" fillId="0" borderId="21" xfId="47508" applyNumberFormat="1" applyFont="1" applyFill="1" applyBorder="1"/>
    <xf numFmtId="164" fontId="35" fillId="0" borderId="0" xfId="122" applyNumberFormat="1"/>
    <xf numFmtId="0" fontId="35" fillId="0" borderId="0" xfId="122" applyBorder="1"/>
    <xf numFmtId="0" fontId="35" fillId="0" borderId="9" xfId="122" applyFont="1" applyFill="1" applyBorder="1"/>
    <xf numFmtId="0" fontId="35" fillId="49" borderId="9" xfId="122" applyFont="1" applyFill="1" applyBorder="1"/>
    <xf numFmtId="3" fontId="35" fillId="0" borderId="9" xfId="34" applyNumberFormat="1" applyFont="1" applyFill="1" applyBorder="1" applyAlignment="1">
      <alignment horizontal="right"/>
    </xf>
    <xf numFmtId="3" fontId="35" fillId="0" borderId="19" xfId="34" applyNumberFormat="1" applyFont="1" applyFill="1" applyBorder="1" applyAlignment="1">
      <alignment horizontal="right"/>
    </xf>
    <xf numFmtId="165" fontId="35" fillId="0" borderId="0" xfId="0" applyNumberFormat="1" applyFont="1"/>
    <xf numFmtId="164" fontId="35" fillId="0" borderId="0" xfId="47509" applyNumberFormat="1" applyFont="1"/>
    <xf numFmtId="164" fontId="35" fillId="0" borderId="0" xfId="0" applyNumberFormat="1" applyFont="1"/>
    <xf numFmtId="6" fontId="0" fillId="0" borderId="0" xfId="0" applyNumberFormat="1"/>
    <xf numFmtId="165" fontId="0" fillId="0" borderId="19" xfId="0" applyNumberFormat="1" applyFill="1" applyBorder="1"/>
    <xf numFmtId="9" fontId="0" fillId="0" borderId="0" xfId="1158" applyNumberFormat="1" applyFont="1"/>
    <xf numFmtId="172" fontId="35" fillId="45" borderId="23" xfId="182" applyNumberFormat="1" applyFont="1" applyFill="1" applyBorder="1"/>
    <xf numFmtId="172" fontId="35" fillId="45" borderId="37" xfId="182" applyNumberFormat="1" applyFont="1" applyFill="1" applyBorder="1"/>
    <xf numFmtId="49" fontId="39" fillId="0" borderId="0" xfId="127" quotePrefix="1" applyNumberFormat="1" applyFont="1" applyAlignment="1">
      <alignment horizontal="center"/>
    </xf>
    <xf numFmtId="0" fontId="38" fillId="45" borderId="76" xfId="122" applyFont="1" applyFill="1" applyBorder="1" applyAlignment="1">
      <alignment horizontal="center" wrapText="1"/>
    </xf>
    <xf numFmtId="0" fontId="38" fillId="45" borderId="98" xfId="122" applyFont="1" applyFill="1" applyBorder="1" applyAlignment="1">
      <alignment horizontal="center" wrapText="1"/>
    </xf>
    <xf numFmtId="0" fontId="38" fillId="45" borderId="103" xfId="122" applyFont="1" applyFill="1" applyBorder="1" applyAlignment="1">
      <alignment horizontal="center" wrapText="1"/>
    </xf>
    <xf numFmtId="49" fontId="39" fillId="0" borderId="0" xfId="122" applyNumberFormat="1" applyFont="1" applyBorder="1" applyAlignment="1">
      <alignment horizontal="center"/>
    </xf>
    <xf numFmtId="3" fontId="35" fillId="0" borderId="18" xfId="46747" applyNumberFormat="1" applyFont="1" applyFill="1" applyBorder="1"/>
    <xf numFmtId="0" fontId="35" fillId="0" borderId="18" xfId="46747" applyNumberFormat="1" applyFont="1" applyFill="1" applyBorder="1" applyAlignment="1">
      <alignment horizontal="right"/>
    </xf>
    <xf numFmtId="2" fontId="35" fillId="0" borderId="18" xfId="700" applyNumberFormat="1" applyFont="1" applyFill="1" applyBorder="1" applyAlignment="1">
      <alignment horizontal="right"/>
    </xf>
    <xf numFmtId="3" fontId="35" fillId="0" borderId="18" xfId="700" applyNumberFormat="1" applyFont="1" applyFill="1" applyBorder="1"/>
    <xf numFmtId="2" fontId="35" fillId="0" borderId="18" xfId="700" applyNumberFormat="1" applyFont="1" applyFill="1" applyBorder="1"/>
    <xf numFmtId="3" fontId="35" fillId="0" borderId="21" xfId="46776" applyNumberFormat="1" applyFont="1" applyFill="1" applyBorder="1"/>
    <xf numFmtId="3" fontId="35" fillId="0" borderId="9" xfId="46776" applyNumberFormat="1" applyFont="1" applyFill="1" applyBorder="1"/>
    <xf numFmtId="3" fontId="35" fillId="0" borderId="102" xfId="46758" applyNumberFormat="1" applyFont="1" applyFill="1" applyBorder="1"/>
    <xf numFmtId="3" fontId="1" fillId="0" borderId="0" xfId="47511" applyNumberFormat="1"/>
    <xf numFmtId="180" fontId="1" fillId="0" borderId="0" xfId="47511" applyNumberFormat="1"/>
    <xf numFmtId="0" fontId="173" fillId="110" borderId="107" xfId="0" applyFont="1" applyFill="1" applyBorder="1" applyAlignment="1">
      <alignment vertical="center" wrapText="1"/>
    </xf>
    <xf numFmtId="0" fontId="173" fillId="110" borderId="58" xfId="0" applyFont="1" applyFill="1" applyBorder="1" applyAlignment="1">
      <alignment horizontal="right" vertical="center" wrapText="1"/>
    </xf>
    <xf numFmtId="3" fontId="38" fillId="0" borderId="34" xfId="34" applyNumberFormat="1" applyFont="1" applyFill="1" applyBorder="1"/>
    <xf numFmtId="10" fontId="35" fillId="0" borderId="44" xfId="122" applyNumberFormat="1" applyFont="1" applyFill="1" applyBorder="1" applyAlignment="1">
      <alignment horizontal="right"/>
    </xf>
    <xf numFmtId="178" fontId="35" fillId="0" borderId="46" xfId="700" applyNumberFormat="1" applyFont="1" applyFill="1" applyBorder="1"/>
    <xf numFmtId="0" fontId="35" fillId="45" borderId="20" xfId="34" applyNumberFormat="1" applyFont="1" applyFill="1" applyBorder="1"/>
    <xf numFmtId="3" fontId="35" fillId="45" borderId="21" xfId="34" applyNumberFormat="1" applyFont="1" applyFill="1" applyBorder="1"/>
    <xf numFmtId="49" fontId="35" fillId="0" borderId="0" xfId="122" applyNumberFormat="1" applyBorder="1" applyAlignment="1">
      <alignment horizontal="center" vertical="center"/>
    </xf>
    <xf numFmtId="0" fontId="38" fillId="48" borderId="77" xfId="122" applyFont="1" applyFill="1" applyBorder="1" applyAlignment="1">
      <alignment horizontal="center" vertical="center"/>
    </xf>
    <xf numFmtId="3" fontId="79" fillId="0" borderId="36" xfId="122" applyNumberFormat="1" applyFont="1" applyBorder="1"/>
    <xf numFmtId="3" fontId="79" fillId="0" borderId="18" xfId="122" applyNumberFormat="1" applyFont="1" applyBorder="1"/>
    <xf numFmtId="0" fontId="39" fillId="0" borderId="57" xfId="122" applyFont="1" applyBorder="1" applyAlignment="1">
      <alignment horizontal="center" wrapText="1"/>
    </xf>
    <xf numFmtId="0" fontId="39" fillId="0" borderId="59" xfId="122" applyFont="1" applyBorder="1" applyAlignment="1">
      <alignment horizontal="left" wrapText="1"/>
    </xf>
    <xf numFmtId="0" fontId="39" fillId="0" borderId="57" xfId="122" applyFont="1" applyBorder="1" applyAlignment="1">
      <alignment horizontal="left" wrapText="1"/>
    </xf>
    <xf numFmtId="0" fontId="35" fillId="0" borderId="57" xfId="122" applyBorder="1"/>
    <xf numFmtId="3" fontId="35" fillId="0" borderId="57" xfId="122" applyNumberFormat="1" applyFont="1" applyBorder="1"/>
    <xf numFmtId="3" fontId="35" fillId="0" borderId="57" xfId="122" applyNumberFormat="1" applyBorder="1"/>
    <xf numFmtId="0" fontId="35" fillId="0" borderId="64" xfId="122" applyBorder="1"/>
    <xf numFmtId="0" fontId="35" fillId="0" borderId="63" xfId="122" applyBorder="1"/>
    <xf numFmtId="0" fontId="35" fillId="0" borderId="65" xfId="122" applyBorder="1"/>
    <xf numFmtId="0" fontId="35" fillId="0" borderId="58" xfId="122" applyBorder="1"/>
    <xf numFmtId="0" fontId="39" fillId="48" borderId="24" xfId="122" applyFont="1" applyFill="1" applyBorder="1" applyAlignment="1">
      <alignment horizontal="center" vertical="center"/>
    </xf>
    <xf numFmtId="0" fontId="38" fillId="48" borderId="18" xfId="122" applyFont="1" applyFill="1" applyBorder="1" applyAlignment="1">
      <alignment horizontal="center" vertical="center" wrapText="1"/>
    </xf>
    <xf numFmtId="0" fontId="38" fillId="48" borderId="18" xfId="1322" applyFont="1" applyFill="1" applyBorder="1" applyAlignment="1">
      <alignment horizontal="center" vertical="center" wrapText="1"/>
    </xf>
    <xf numFmtId="0" fontId="38" fillId="48" borderId="9" xfId="0" applyFont="1" applyFill="1" applyBorder="1" applyAlignment="1">
      <alignment horizontal="center" vertical="center"/>
    </xf>
    <xf numFmtId="0" fontId="0" fillId="0" borderId="0" xfId="0" applyAlignment="1">
      <alignment wrapText="1"/>
    </xf>
    <xf numFmtId="0" fontId="38" fillId="48" borderId="20" xfId="0" applyFont="1" applyFill="1" applyBorder="1" applyAlignment="1">
      <alignment horizontal="center" vertical="center"/>
    </xf>
    <xf numFmtId="0" fontId="38" fillId="48" borderId="9" xfId="0" quotePrefix="1" applyFont="1" applyFill="1" applyBorder="1" applyAlignment="1">
      <alignment horizontal="center" vertical="center"/>
    </xf>
    <xf numFmtId="0" fontId="143" fillId="111" borderId="5" xfId="31695" applyFont="1" applyFill="1" applyBorder="1" applyAlignment="1">
      <alignment horizontal="center" vertical="center" wrapText="1"/>
    </xf>
    <xf numFmtId="0" fontId="39" fillId="0" borderId="0" xfId="127" applyFont="1" applyAlignment="1">
      <alignment horizontal="center"/>
    </xf>
    <xf numFmtId="0" fontId="39" fillId="47" borderId="9" xfId="127" applyFont="1" applyFill="1" applyBorder="1" applyAlignment="1">
      <alignment horizontal="center"/>
    </xf>
    <xf numFmtId="0" fontId="38" fillId="48" borderId="9" xfId="127" quotePrefix="1" applyFont="1" applyFill="1" applyBorder="1" applyAlignment="1">
      <alignment horizontal="center"/>
    </xf>
    <xf numFmtId="0" fontId="38" fillId="48" borderId="9" xfId="127" applyFont="1" applyFill="1" applyBorder="1" applyAlignment="1">
      <alignment horizontal="center"/>
    </xf>
    <xf numFmtId="0" fontId="35" fillId="0" borderId="0" xfId="127" applyAlignment="1">
      <alignment horizontal="center"/>
    </xf>
    <xf numFmtId="49" fontId="39" fillId="0" borderId="0" xfId="127" quotePrefix="1" applyNumberFormat="1" applyFont="1" applyAlignment="1">
      <alignment horizontal="center"/>
    </xf>
    <xf numFmtId="49" fontId="35" fillId="0" borderId="0" xfId="127" applyNumberFormat="1" applyAlignment="1">
      <alignment horizontal="center"/>
    </xf>
    <xf numFmtId="0" fontId="35" fillId="0" borderId="0" xfId="0" applyFont="1"/>
    <xf numFmtId="0" fontId="35" fillId="0" borderId="0" xfId="0" applyFont="1" applyAlignment="1">
      <alignment horizontal="left"/>
    </xf>
    <xf numFmtId="0" fontId="35" fillId="0" borderId="0" xfId="0" applyFont="1" applyFill="1"/>
    <xf numFmtId="0" fontId="35" fillId="0" borderId="0" xfId="46807" applyFont="1" applyAlignment="1">
      <alignment horizontal="left" vertical="top"/>
    </xf>
    <xf numFmtId="0" fontId="35" fillId="0" borderId="0" xfId="141" applyFont="1" applyAlignment="1"/>
    <xf numFmtId="0" fontId="38" fillId="45" borderId="5" xfId="122" applyFont="1" applyFill="1" applyBorder="1" applyAlignment="1">
      <alignment horizontal="center" wrapText="1"/>
    </xf>
    <xf numFmtId="0" fontId="38" fillId="45" borderId="102" xfId="122" applyFont="1" applyFill="1" applyBorder="1" applyAlignment="1">
      <alignment horizontal="center" wrapText="1"/>
    </xf>
    <xf numFmtId="0" fontId="35" fillId="0" borderId="0" xfId="141" applyFont="1" applyAlignment="1">
      <alignment horizontal="left" wrapText="1"/>
    </xf>
    <xf numFmtId="0" fontId="35" fillId="0" borderId="0" xfId="141" applyFont="1" applyFill="1" applyAlignment="1">
      <alignment horizontal="left" wrapText="1"/>
    </xf>
    <xf numFmtId="0" fontId="38" fillId="48" borderId="98" xfId="122" applyFont="1" applyFill="1" applyBorder="1" applyAlignment="1">
      <alignment horizontal="center"/>
    </xf>
    <xf numFmtId="0" fontId="38" fillId="48" borderId="60" xfId="122" applyFont="1" applyFill="1" applyBorder="1" applyAlignment="1">
      <alignment horizontal="center"/>
    </xf>
    <xf numFmtId="0" fontId="38" fillId="48" borderId="76" xfId="122" applyFont="1" applyFill="1" applyBorder="1" applyAlignment="1">
      <alignment horizontal="center"/>
    </xf>
    <xf numFmtId="0" fontId="39" fillId="0" borderId="0" xfId="122" applyFont="1" applyAlignment="1">
      <alignment horizontal="center"/>
    </xf>
    <xf numFmtId="0" fontId="76" fillId="0" borderId="0" xfId="122" applyFont="1" applyAlignment="1">
      <alignment horizontal="left" wrapText="1"/>
    </xf>
    <xf numFmtId="0" fontId="35" fillId="0" borderId="0" xfId="122" applyFont="1" applyFill="1" applyAlignment="1"/>
    <xf numFmtId="0" fontId="35" fillId="0" borderId="0" xfId="141" applyFont="1" applyFill="1" applyAlignment="1"/>
    <xf numFmtId="0" fontId="35" fillId="0" borderId="0" xfId="141" applyFont="1" applyFill="1" applyAlignment="1">
      <alignment horizontal="left"/>
    </xf>
    <xf numFmtId="0" fontId="35" fillId="0" borderId="0" xfId="141" applyFont="1" applyAlignment="1">
      <alignment horizontal="left" vertical="top" wrapText="1"/>
    </xf>
    <xf numFmtId="0" fontId="38" fillId="45" borderId="76" xfId="122" applyFont="1" applyFill="1" applyBorder="1" applyAlignment="1">
      <alignment horizontal="center" wrapText="1"/>
    </xf>
    <xf numFmtId="0" fontId="38" fillId="45" borderId="98" xfId="122" applyFont="1" applyFill="1" applyBorder="1" applyAlignment="1">
      <alignment horizontal="center" wrapText="1"/>
    </xf>
    <xf numFmtId="0" fontId="38" fillId="45" borderId="103" xfId="122" applyFont="1" applyFill="1" applyBorder="1" applyAlignment="1">
      <alignment horizontal="center" wrapText="1"/>
    </xf>
    <xf numFmtId="0" fontId="39" fillId="48" borderId="95" xfId="122" applyFont="1" applyFill="1" applyBorder="1" applyAlignment="1">
      <alignment horizontal="center"/>
    </xf>
    <xf numFmtId="0" fontId="39" fillId="48" borderId="4" xfId="122" applyFont="1" applyFill="1" applyBorder="1" applyAlignment="1">
      <alignment horizontal="center"/>
    </xf>
    <xf numFmtId="0" fontId="39" fillId="48" borderId="54" xfId="122" applyFont="1" applyFill="1" applyBorder="1" applyAlignment="1">
      <alignment horizontal="center"/>
    </xf>
    <xf numFmtId="0" fontId="39" fillId="48" borderId="53" xfId="122" applyFont="1" applyFill="1" applyBorder="1" applyAlignment="1">
      <alignment horizontal="center"/>
    </xf>
    <xf numFmtId="0" fontId="39" fillId="48" borderId="61" xfId="122" applyFont="1" applyFill="1" applyBorder="1" applyAlignment="1">
      <alignment horizontal="center"/>
    </xf>
    <xf numFmtId="0" fontId="39" fillId="48" borderId="78" xfId="122" applyFont="1" applyFill="1" applyBorder="1" applyAlignment="1">
      <alignment horizontal="center"/>
    </xf>
    <xf numFmtId="0" fontId="35" fillId="0" borderId="0" xfId="141" applyFont="1"/>
    <xf numFmtId="0" fontId="35" fillId="0" borderId="0" xfId="141" applyFont="1" applyAlignment="1">
      <alignment wrapText="1"/>
    </xf>
    <xf numFmtId="0" fontId="39" fillId="0" borderId="0" xfId="0" applyFont="1" applyAlignment="1">
      <alignment horizontal="center"/>
    </xf>
    <xf numFmtId="0" fontId="39" fillId="48" borderId="4" xfId="0" applyFont="1" applyFill="1" applyBorder="1" applyAlignment="1">
      <alignment horizontal="center"/>
    </xf>
    <xf numFmtId="0" fontId="39" fillId="48" borderId="78" xfId="0" applyFont="1" applyFill="1" applyBorder="1" applyAlignment="1">
      <alignment horizontal="center"/>
    </xf>
    <xf numFmtId="0" fontId="38" fillId="48" borderId="76" xfId="0" applyFont="1" applyFill="1" applyBorder="1" applyAlignment="1">
      <alignment horizontal="center"/>
    </xf>
    <xf numFmtId="0" fontId="38" fillId="48" borderId="98" xfId="0" applyFont="1" applyFill="1" applyBorder="1" applyAlignment="1">
      <alignment horizontal="center"/>
    </xf>
    <xf numFmtId="0" fontId="38" fillId="48" borderId="60" xfId="0" applyFont="1" applyFill="1" applyBorder="1" applyAlignment="1">
      <alignment horizontal="center"/>
    </xf>
    <xf numFmtId="0" fontId="35" fillId="0" borderId="0" xfId="141" applyFont="1" applyFill="1"/>
    <xf numFmtId="0" fontId="35" fillId="0" borderId="0" xfId="0" applyFont="1" applyAlignment="1">
      <alignment horizontal="left" wrapText="1"/>
    </xf>
    <xf numFmtId="0" fontId="35" fillId="0" borderId="0" xfId="0" applyFont="1" applyBorder="1" applyAlignment="1">
      <alignment horizontal="left" wrapText="1"/>
    </xf>
    <xf numFmtId="0" fontId="35" fillId="0" borderId="0" xfId="0" applyFont="1" applyFill="1" applyAlignment="1">
      <alignment horizontal="left" wrapText="1"/>
    </xf>
    <xf numFmtId="0" fontId="35" fillId="0" borderId="0" xfId="46807" quotePrefix="1" applyFont="1" applyAlignment="1">
      <alignment horizontal="left" wrapText="1"/>
    </xf>
    <xf numFmtId="0" fontId="39" fillId="48" borderId="95" xfId="0" applyFont="1" applyFill="1" applyBorder="1" applyAlignment="1">
      <alignment horizontal="center"/>
    </xf>
    <xf numFmtId="0" fontId="38" fillId="48" borderId="76" xfId="127" quotePrefix="1" applyFont="1" applyFill="1" applyBorder="1" applyAlignment="1">
      <alignment horizontal="center"/>
    </xf>
    <xf numFmtId="0" fontId="38" fillId="48" borderId="98" xfId="127" quotePrefix="1" applyFont="1" applyFill="1" applyBorder="1" applyAlignment="1">
      <alignment horizontal="center"/>
    </xf>
    <xf numFmtId="0" fontId="38" fillId="48" borderId="60" xfId="127" quotePrefix="1" applyFont="1" applyFill="1" applyBorder="1" applyAlignment="1">
      <alignment horizontal="center"/>
    </xf>
    <xf numFmtId="0" fontId="76" fillId="0" borderId="0" xfId="122" applyFont="1" applyFill="1" applyAlignment="1">
      <alignment vertical="center" wrapText="1"/>
    </xf>
    <xf numFmtId="0" fontId="35" fillId="0" borderId="0" xfId="122" applyFont="1" applyAlignment="1">
      <alignment horizontal="left" wrapText="1"/>
    </xf>
    <xf numFmtId="0" fontId="35" fillId="0" borderId="0" xfId="122" applyAlignment="1">
      <alignment horizontal="left" wrapText="1"/>
    </xf>
    <xf numFmtId="0" fontId="39" fillId="0" borderId="0" xfId="122" applyFont="1" applyBorder="1" applyAlignment="1">
      <alignment horizontal="center" wrapText="1"/>
    </xf>
    <xf numFmtId="0" fontId="39" fillId="0" borderId="0" xfId="122" applyFont="1" applyBorder="1" applyAlignment="1">
      <alignment horizontal="center"/>
    </xf>
    <xf numFmtId="0" fontId="35" fillId="0" borderId="0" xfId="122" applyFont="1" applyBorder="1" applyAlignment="1">
      <alignment horizontal="center"/>
    </xf>
    <xf numFmtId="49" fontId="39" fillId="0" borderId="0" xfId="122" applyNumberFormat="1" applyFont="1" applyFill="1" applyBorder="1" applyAlignment="1">
      <alignment horizontal="center"/>
    </xf>
    <xf numFmtId="0" fontId="35" fillId="0" borderId="0" xfId="122" applyFont="1" applyFill="1" applyBorder="1" applyAlignment="1">
      <alignment horizontal="center"/>
    </xf>
    <xf numFmtId="0" fontId="39" fillId="0" borderId="55" xfId="122" applyFont="1" applyBorder="1" applyAlignment="1">
      <alignment horizontal="center" wrapText="1"/>
    </xf>
    <xf numFmtId="0" fontId="39" fillId="0" borderId="26" xfId="122" applyFont="1" applyBorder="1" applyAlignment="1">
      <alignment horizontal="center" wrapText="1"/>
    </xf>
    <xf numFmtId="0" fontId="39" fillId="0" borderId="66" xfId="122" applyFont="1" applyBorder="1" applyAlignment="1">
      <alignment horizontal="center" wrapText="1"/>
    </xf>
    <xf numFmtId="0" fontId="39" fillId="0" borderId="55" xfId="122" applyFont="1" applyBorder="1" applyAlignment="1">
      <alignment horizontal="center"/>
    </xf>
    <xf numFmtId="0" fontId="35" fillId="0" borderId="26" xfId="122" applyBorder="1" applyAlignment="1">
      <alignment horizontal="center"/>
    </xf>
    <xf numFmtId="0" fontId="35" fillId="0" borderId="66" xfId="122" applyBorder="1" applyAlignment="1">
      <alignment horizontal="center"/>
    </xf>
    <xf numFmtId="49" fontId="39" fillId="0" borderId="55" xfId="122" applyNumberFormat="1" applyFont="1" applyBorder="1" applyAlignment="1">
      <alignment horizontal="center"/>
    </xf>
    <xf numFmtId="0" fontId="38" fillId="48" borderId="34" xfId="122" applyFont="1" applyFill="1" applyBorder="1" applyAlignment="1">
      <alignment horizontal="center"/>
    </xf>
    <xf numFmtId="0" fontId="38" fillId="48" borderId="35" xfId="122" applyFont="1" applyFill="1" applyBorder="1" applyAlignment="1">
      <alignment horizontal="center"/>
    </xf>
    <xf numFmtId="49" fontId="39" fillId="48" borderId="95" xfId="122" applyNumberFormat="1" applyFont="1" applyFill="1" applyBorder="1" applyAlignment="1">
      <alignment horizontal="center"/>
    </xf>
    <xf numFmtId="49" fontId="39" fillId="48" borderId="4" xfId="122" applyNumberFormat="1" applyFont="1" applyFill="1" applyBorder="1" applyAlignment="1">
      <alignment horizontal="center"/>
    </xf>
    <xf numFmtId="49" fontId="39" fillId="48" borderId="78" xfId="122" applyNumberFormat="1" applyFont="1" applyFill="1" applyBorder="1" applyAlignment="1">
      <alignment horizontal="center"/>
    </xf>
    <xf numFmtId="0" fontId="35" fillId="0" borderId="0" xfId="122" applyFont="1" applyFill="1" applyAlignment="1">
      <alignment horizontal="left" wrapText="1"/>
    </xf>
    <xf numFmtId="0" fontId="39" fillId="0" borderId="54" xfId="122" applyFont="1" applyBorder="1" applyAlignment="1">
      <alignment horizontal="center" wrapText="1"/>
    </xf>
    <xf numFmtId="0" fontId="39" fillId="0" borderId="53" xfId="122" applyFont="1" applyBorder="1" applyAlignment="1">
      <alignment horizontal="center" wrapText="1"/>
    </xf>
    <xf numFmtId="0" fontId="39" fillId="0" borderId="61" xfId="122" applyFont="1" applyBorder="1" applyAlignment="1">
      <alignment horizontal="center" wrapText="1"/>
    </xf>
    <xf numFmtId="0" fontId="39" fillId="0" borderId="64" xfId="122" applyFont="1" applyBorder="1" applyAlignment="1">
      <alignment horizontal="center" wrapText="1"/>
    </xf>
    <xf numFmtId="0" fontId="35" fillId="0" borderId="0" xfId="122" applyBorder="1" applyAlignment="1">
      <alignment horizontal="center" wrapText="1"/>
    </xf>
    <xf numFmtId="49" fontId="39" fillId="0" borderId="64" xfId="122" applyNumberFormat="1" applyFont="1" applyBorder="1" applyAlignment="1">
      <alignment horizontal="center" vertical="center"/>
    </xf>
    <xf numFmtId="49" fontId="35" fillId="0" borderId="0" xfId="122" applyNumberFormat="1" applyBorder="1" applyAlignment="1">
      <alignment horizontal="center" vertical="center"/>
    </xf>
    <xf numFmtId="49" fontId="39" fillId="48" borderId="104" xfId="122" applyNumberFormat="1" applyFont="1" applyFill="1" applyBorder="1" applyAlignment="1">
      <alignment horizontal="center" vertical="center"/>
    </xf>
    <xf numFmtId="49" fontId="39" fillId="48" borderId="47" xfId="122" applyNumberFormat="1" applyFont="1" applyFill="1" applyBorder="1" applyAlignment="1">
      <alignment horizontal="center" vertical="center"/>
    </xf>
    <xf numFmtId="0" fontId="39" fillId="48" borderId="20" xfId="122" applyFont="1" applyFill="1" applyBorder="1" applyAlignment="1">
      <alignment horizontal="center" vertical="center"/>
    </xf>
    <xf numFmtId="0" fontId="39" fillId="48" borderId="5" xfId="122" applyFont="1" applyFill="1" applyBorder="1" applyAlignment="1">
      <alignment horizontal="center" vertical="center"/>
    </xf>
    <xf numFmtId="0" fontId="39" fillId="48" borderId="21" xfId="122" applyFont="1" applyFill="1" applyBorder="1" applyAlignment="1">
      <alignment horizontal="center" vertical="center"/>
    </xf>
    <xf numFmtId="49" fontId="39" fillId="0" borderId="0" xfId="122" applyNumberFormat="1" applyFont="1" applyBorder="1" applyAlignment="1">
      <alignment horizontal="center"/>
    </xf>
    <xf numFmtId="49" fontId="39" fillId="48" borderId="20" xfId="122" applyNumberFormat="1" applyFont="1" applyFill="1" applyBorder="1" applyAlignment="1">
      <alignment horizontal="center"/>
    </xf>
    <xf numFmtId="49" fontId="39" fillId="48" borderId="5" xfId="122" applyNumberFormat="1" applyFont="1" applyFill="1" applyBorder="1" applyAlignment="1">
      <alignment horizontal="center"/>
    </xf>
    <xf numFmtId="49" fontId="39" fillId="48" borderId="21" xfId="122" applyNumberFormat="1" applyFont="1" applyFill="1" applyBorder="1" applyAlignment="1">
      <alignment horizontal="center"/>
    </xf>
    <xf numFmtId="0" fontId="38" fillId="48" borderId="26" xfId="122" applyFont="1" applyFill="1" applyBorder="1" applyAlignment="1">
      <alignment horizontal="center"/>
    </xf>
    <xf numFmtId="0" fontId="38" fillId="48" borderId="18" xfId="122" applyFont="1" applyFill="1" applyBorder="1" applyAlignment="1">
      <alignment horizontal="center"/>
    </xf>
    <xf numFmtId="0" fontId="38" fillId="48" borderId="23" xfId="122" applyFont="1" applyFill="1" applyBorder="1" applyAlignment="1">
      <alignment horizontal="center"/>
    </xf>
    <xf numFmtId="0" fontId="38" fillId="48" borderId="25" xfId="122" applyFont="1" applyFill="1" applyBorder="1" applyAlignment="1">
      <alignment horizontal="center"/>
    </xf>
    <xf numFmtId="0" fontId="38" fillId="48" borderId="46" xfId="122" applyFont="1" applyFill="1" applyBorder="1" applyAlignment="1">
      <alignment horizontal="center"/>
    </xf>
    <xf numFmtId="0" fontId="38" fillId="48" borderId="20" xfId="122" applyFont="1" applyFill="1" applyBorder="1" applyAlignment="1">
      <alignment horizontal="center"/>
    </xf>
    <xf numFmtId="0" fontId="38" fillId="48" borderId="5" xfId="122" applyFont="1" applyFill="1" applyBorder="1" applyAlignment="1">
      <alignment horizontal="center"/>
    </xf>
    <xf numFmtId="0" fontId="38" fillId="48" borderId="21" xfId="122" applyFont="1" applyFill="1" applyBorder="1" applyAlignment="1">
      <alignment horizontal="center"/>
    </xf>
    <xf numFmtId="0" fontId="38" fillId="48" borderId="19" xfId="122" applyFont="1" applyFill="1" applyBorder="1" applyAlignment="1">
      <alignment horizontal="center" wrapText="1"/>
    </xf>
    <xf numFmtId="0" fontId="38" fillId="48" borderId="18" xfId="122" applyFont="1" applyFill="1" applyBorder="1" applyAlignment="1">
      <alignment horizontal="center" wrapText="1"/>
    </xf>
    <xf numFmtId="0" fontId="38" fillId="48" borderId="19" xfId="122" applyFont="1" applyFill="1" applyBorder="1" applyAlignment="1">
      <alignment horizontal="center"/>
    </xf>
    <xf numFmtId="0" fontId="38" fillId="48" borderId="26" xfId="122" applyFont="1" applyFill="1" applyBorder="1" applyAlignment="1">
      <alignment horizontal="center" wrapText="1"/>
    </xf>
    <xf numFmtId="0" fontId="38" fillId="48" borderId="22" xfId="122" applyFont="1" applyFill="1" applyBorder="1" applyAlignment="1">
      <alignment horizontal="center"/>
    </xf>
    <xf numFmtId="0" fontId="38" fillId="48" borderId="48" xfId="122" applyFont="1" applyFill="1" applyBorder="1" applyAlignment="1">
      <alignment horizontal="center"/>
    </xf>
    <xf numFmtId="0" fontId="38" fillId="48" borderId="47" xfId="122" applyFont="1" applyFill="1" applyBorder="1" applyAlignment="1">
      <alignment horizontal="center"/>
    </xf>
    <xf numFmtId="0" fontId="35" fillId="0" borderId="0" xfId="122" applyFont="1" applyFill="1" applyBorder="1" applyAlignment="1">
      <alignment horizontal="left" vertical="top" wrapText="1"/>
    </xf>
    <xf numFmtId="0" fontId="35" fillId="0" borderId="0" xfId="141" applyFont="1" applyFill="1" applyAlignment="1">
      <alignment horizontal="left" indent="2"/>
    </xf>
    <xf numFmtId="0" fontId="35" fillId="0" borderId="0" xfId="122"/>
    <xf numFmtId="0" fontId="35" fillId="0" borderId="55" xfId="122" applyFont="1" applyFill="1" applyBorder="1" applyAlignment="1">
      <alignment horizontal="left" vertical="top" wrapText="1"/>
    </xf>
    <xf numFmtId="0" fontId="35" fillId="0" borderId="0" xfId="122" applyFont="1" applyFill="1" applyBorder="1" applyAlignment="1">
      <alignment horizontal="left" wrapText="1"/>
    </xf>
    <xf numFmtId="0" fontId="39" fillId="0" borderId="0" xfId="0" applyFont="1" applyBorder="1" applyAlignment="1">
      <alignment horizontal="center"/>
    </xf>
    <xf numFmtId="49" fontId="39"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8" fillId="48" borderId="9" xfId="0" applyFont="1" applyFill="1" applyBorder="1" applyAlignment="1">
      <alignment horizontal="center" vertical="center"/>
    </xf>
    <xf numFmtId="0" fontId="38" fillId="48" borderId="9" xfId="0" applyFont="1" applyFill="1" applyBorder="1" applyAlignment="1">
      <alignment horizontal="center" vertical="center" wrapText="1"/>
    </xf>
    <xf numFmtId="0" fontId="0" fillId="0" borderId="9" xfId="0" applyBorder="1" applyAlignment="1">
      <alignment horizontal="center" vertical="center" wrapText="1"/>
    </xf>
    <xf numFmtId="0" fontId="35" fillId="0" borderId="0" xfId="0" applyFont="1" applyAlignment="1"/>
    <xf numFmtId="0" fontId="35" fillId="0" borderId="0" xfId="0" applyFont="1" applyAlignment="1">
      <alignment vertical="center"/>
    </xf>
    <xf numFmtId="0" fontId="0" fillId="0" borderId="0" xfId="0" applyFont="1" applyAlignment="1">
      <alignment vertical="center"/>
    </xf>
    <xf numFmtId="0" fontId="35" fillId="0" borderId="0" xfId="122" applyFont="1" applyBorder="1" applyAlignment="1">
      <alignment horizontal="left"/>
    </xf>
    <xf numFmtId="0" fontId="39" fillId="0" borderId="0" xfId="0" applyFont="1" applyAlignment="1">
      <alignment horizontal="center" wrapText="1"/>
    </xf>
    <xf numFmtId="0" fontId="78" fillId="48" borderId="95" xfId="0" applyFont="1" applyFill="1" applyBorder="1" applyAlignment="1">
      <alignment horizontal="center"/>
    </xf>
    <xf numFmtId="0" fontId="78" fillId="48" borderId="4" xfId="0" applyFont="1" applyFill="1" applyBorder="1" applyAlignment="1">
      <alignment horizontal="center"/>
    </xf>
    <xf numFmtId="0" fontId="78" fillId="48" borderId="78" xfId="0" applyFont="1" applyFill="1" applyBorder="1" applyAlignment="1">
      <alignment horizontal="center"/>
    </xf>
    <xf numFmtId="0" fontId="38" fillId="48" borderId="4" xfId="0" applyFont="1" applyFill="1" applyBorder="1" applyAlignment="1">
      <alignment horizontal="center"/>
    </xf>
    <xf numFmtId="0" fontId="38" fillId="48" borderId="78" xfId="0" applyFont="1" applyFill="1" applyBorder="1" applyAlignment="1">
      <alignment horizontal="center"/>
    </xf>
    <xf numFmtId="0" fontId="78" fillId="48" borderId="95" xfId="0" applyFont="1" applyFill="1" applyBorder="1" applyAlignment="1">
      <alignment horizontal="center" wrapText="1"/>
    </xf>
    <xf numFmtId="0" fontId="78" fillId="48" borderId="4" xfId="0" applyFont="1" applyFill="1" applyBorder="1" applyAlignment="1">
      <alignment horizontal="center" wrapText="1"/>
    </xf>
    <xf numFmtId="0" fontId="78" fillId="48" borderId="78" xfId="0" applyFont="1" applyFill="1" applyBorder="1" applyAlignment="1">
      <alignment horizontal="center" wrapText="1"/>
    </xf>
    <xf numFmtId="0" fontId="35" fillId="0" borderId="0" xfId="122" applyFont="1" applyFill="1"/>
    <xf numFmtId="0" fontId="38" fillId="48" borderId="9" xfId="122" applyFont="1" applyFill="1" applyBorder="1" applyAlignment="1">
      <alignment horizontal="center"/>
    </xf>
    <xf numFmtId="49" fontId="39" fillId="0" borderId="55" xfId="0" quotePrefix="1" applyNumberFormat="1" applyFont="1" applyBorder="1" applyAlignment="1">
      <alignment horizontal="center"/>
    </xf>
    <xf numFmtId="49" fontId="39" fillId="0" borderId="26" xfId="0" applyNumberFormat="1" applyFont="1" applyBorder="1" applyAlignment="1">
      <alignment horizontal="center"/>
    </xf>
    <xf numFmtId="49" fontId="39" fillId="0" borderId="66" xfId="0" applyNumberFormat="1" applyFont="1" applyBorder="1" applyAlignment="1">
      <alignment horizontal="center"/>
    </xf>
    <xf numFmtId="0" fontId="38" fillId="48" borderId="9" xfId="0" applyFont="1" applyFill="1" applyBorder="1" applyAlignment="1">
      <alignment horizontal="center"/>
    </xf>
    <xf numFmtId="0" fontId="57" fillId="48" borderId="43" xfId="122" applyFont="1" applyFill="1" applyBorder="1" applyAlignment="1">
      <alignment horizontal="center" vertical="center" wrapText="1"/>
    </xf>
    <xf numFmtId="0" fontId="57" fillId="48" borderId="44" xfId="122" applyFont="1" applyFill="1" applyBorder="1" applyAlignment="1">
      <alignment horizontal="center" vertical="center" wrapText="1"/>
    </xf>
    <xf numFmtId="0" fontId="57" fillId="48" borderId="45" xfId="122" applyFont="1" applyFill="1" applyBorder="1" applyAlignment="1">
      <alignment horizontal="center" vertical="center" wrapText="1"/>
    </xf>
    <xf numFmtId="0" fontId="38" fillId="48" borderId="56" xfId="122" applyFont="1" applyFill="1" applyBorder="1" applyAlignment="1">
      <alignment horizontal="center" vertical="center"/>
    </xf>
    <xf numFmtId="0" fontId="38" fillId="48" borderId="77" xfId="122" applyFont="1" applyFill="1" applyBorder="1" applyAlignment="1">
      <alignment horizontal="center" vertical="center"/>
    </xf>
    <xf numFmtId="0" fontId="38" fillId="48" borderId="28" xfId="122" applyFont="1" applyFill="1" applyBorder="1" applyAlignment="1">
      <alignment horizontal="center" vertical="center"/>
    </xf>
    <xf numFmtId="0" fontId="57" fillId="48" borderId="33" xfId="354" applyFont="1" applyFill="1" applyBorder="1" applyAlignment="1">
      <alignment horizontal="center" vertical="center" wrapText="1"/>
    </xf>
    <xf numFmtId="0" fontId="57" fillId="48" borderId="35" xfId="354" applyFont="1" applyFill="1" applyBorder="1" applyAlignment="1">
      <alignment horizontal="center" vertical="center" wrapText="1"/>
    </xf>
    <xf numFmtId="0" fontId="57" fillId="48" borderId="31" xfId="122" applyFont="1" applyFill="1" applyBorder="1" applyAlignment="1">
      <alignment horizontal="center" vertical="center" wrapText="1"/>
    </xf>
    <xf numFmtId="0" fontId="57" fillId="48" borderId="32" xfId="122" applyFont="1" applyFill="1" applyBorder="1" applyAlignment="1">
      <alignment horizontal="center" vertical="center" wrapText="1"/>
    </xf>
    <xf numFmtId="0" fontId="57" fillId="48" borderId="60" xfId="122" applyFont="1" applyFill="1" applyBorder="1" applyAlignment="1">
      <alignment horizontal="center" vertical="center" wrapText="1"/>
    </xf>
    <xf numFmtId="0" fontId="57" fillId="48" borderId="27" xfId="122" applyFont="1" applyFill="1" applyBorder="1" applyAlignment="1">
      <alignment horizontal="center" vertical="center" wrapText="1"/>
    </xf>
    <xf numFmtId="0" fontId="57" fillId="48" borderId="67" xfId="122" applyFont="1" applyFill="1" applyBorder="1" applyAlignment="1">
      <alignment horizontal="center" vertical="center" wrapText="1"/>
    </xf>
    <xf numFmtId="0" fontId="57" fillId="48" borderId="108" xfId="122" applyFont="1" applyFill="1" applyBorder="1" applyAlignment="1">
      <alignment horizontal="center" vertical="center" wrapText="1"/>
    </xf>
    <xf numFmtId="0" fontId="57" fillId="48" borderId="52" xfId="122" applyFont="1" applyFill="1" applyBorder="1" applyAlignment="1">
      <alignment horizontal="center" vertical="center" wrapText="1"/>
    </xf>
    <xf numFmtId="0" fontId="57" fillId="48" borderId="30" xfId="122" applyFont="1" applyFill="1" applyBorder="1" applyAlignment="1">
      <alignment horizontal="center" vertical="center" wrapText="1"/>
    </xf>
    <xf numFmtId="0" fontId="57" fillId="48" borderId="39" xfId="122" applyFont="1" applyFill="1" applyBorder="1" applyAlignment="1">
      <alignment horizontal="center" vertical="center" wrapText="1"/>
    </xf>
    <xf numFmtId="0" fontId="57" fillId="48" borderId="33" xfId="122" applyFont="1" applyFill="1" applyBorder="1" applyAlignment="1">
      <alignment horizontal="center" vertical="center" wrapText="1"/>
    </xf>
    <xf numFmtId="0" fontId="57" fillId="48" borderId="34" xfId="122" applyFont="1" applyFill="1" applyBorder="1" applyAlignment="1">
      <alignment horizontal="center" vertical="center" wrapText="1"/>
    </xf>
    <xf numFmtId="0" fontId="57" fillId="48" borderId="35" xfId="122" applyFont="1" applyFill="1" applyBorder="1" applyAlignment="1">
      <alignment horizontal="center" vertical="center" wrapText="1"/>
    </xf>
    <xf numFmtId="0" fontId="38" fillId="48" borderId="31" xfId="122" applyFont="1" applyFill="1" applyBorder="1" applyAlignment="1">
      <alignment horizontal="center" vertical="center" wrapText="1"/>
    </xf>
    <xf numFmtId="0" fontId="38" fillId="48" borderId="30" xfId="122" applyFont="1" applyFill="1" applyBorder="1" applyAlignment="1">
      <alignment horizontal="center" vertical="center" wrapText="1"/>
    </xf>
    <xf numFmtId="0" fontId="38" fillId="48" borderId="29" xfId="122" applyFont="1" applyFill="1" applyBorder="1" applyAlignment="1">
      <alignment horizontal="center" vertical="center" wrapText="1"/>
    </xf>
    <xf numFmtId="0" fontId="57" fillId="48" borderId="29" xfId="122" applyFont="1" applyFill="1" applyBorder="1" applyAlignment="1">
      <alignment horizontal="center" vertical="center" wrapText="1"/>
    </xf>
    <xf numFmtId="0" fontId="57" fillId="48" borderId="41" xfId="122" applyFont="1" applyFill="1" applyBorder="1" applyAlignment="1">
      <alignment horizontal="center" vertical="center" wrapText="1"/>
    </xf>
    <xf numFmtId="0" fontId="80" fillId="0" borderId="0" xfId="122" applyFont="1" applyFill="1"/>
    <xf numFmtId="0" fontId="39" fillId="0" borderId="55" xfId="122" applyFont="1" applyFill="1" applyBorder="1" applyAlignment="1">
      <alignment horizontal="center"/>
    </xf>
    <xf numFmtId="49" fontId="39" fillId="0" borderId="55" xfId="122" applyNumberFormat="1" applyFont="1" applyFill="1" applyBorder="1" applyAlignment="1">
      <alignment horizontal="center"/>
    </xf>
    <xf numFmtId="0" fontId="57" fillId="48" borderId="42" xfId="122" applyFont="1" applyFill="1" applyBorder="1" applyAlignment="1">
      <alignment horizontal="center" vertical="center" wrapText="1"/>
    </xf>
    <xf numFmtId="0" fontId="57" fillId="48" borderId="26" xfId="122" applyFont="1" applyFill="1" applyBorder="1" applyAlignment="1">
      <alignment horizontal="center" vertical="center" wrapText="1"/>
    </xf>
    <xf numFmtId="0" fontId="57" fillId="48" borderId="40" xfId="122" applyFont="1" applyFill="1" applyBorder="1" applyAlignment="1">
      <alignment horizontal="center" vertical="center" wrapText="1"/>
    </xf>
    <xf numFmtId="0" fontId="57" fillId="48" borderId="54" xfId="122" applyFont="1" applyFill="1" applyBorder="1" applyAlignment="1">
      <alignment horizontal="center" vertical="center" wrapText="1"/>
    </xf>
    <xf numFmtId="0" fontId="57" fillId="48" borderId="53" xfId="122" applyFont="1" applyFill="1" applyBorder="1" applyAlignment="1">
      <alignment horizontal="center" vertical="center" wrapText="1"/>
    </xf>
    <xf numFmtId="0" fontId="57" fillId="48" borderId="61" xfId="122" applyFont="1" applyFill="1" applyBorder="1" applyAlignment="1">
      <alignment horizontal="center" vertical="center" wrapText="1"/>
    </xf>
    <xf numFmtId="0" fontId="57" fillId="48" borderId="95" xfId="122" applyFont="1" applyFill="1" applyBorder="1" applyAlignment="1">
      <alignment horizontal="center" vertical="center" wrapText="1"/>
    </xf>
    <xf numFmtId="0" fontId="57" fillId="48" borderId="4" xfId="122" applyFont="1" applyFill="1" applyBorder="1" applyAlignment="1">
      <alignment horizontal="center" vertical="center" wrapText="1"/>
    </xf>
    <xf numFmtId="0" fontId="35" fillId="0" borderId="40" xfId="0" applyFont="1" applyBorder="1" applyAlignment="1">
      <alignment horizontal="center" vertical="center" wrapText="1"/>
    </xf>
    <xf numFmtId="0" fontId="38" fillId="48" borderId="54" xfId="122" applyFont="1" applyFill="1" applyBorder="1" applyAlignment="1">
      <alignment horizontal="center" vertical="center" wrapText="1"/>
    </xf>
    <xf numFmtId="0" fontId="38"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38" fillId="0" borderId="0" xfId="0" applyFont="1" applyAlignment="1">
      <alignment vertical="center" wrapText="1"/>
    </xf>
    <xf numFmtId="0" fontId="35" fillId="0" borderId="0" xfId="2806" applyFont="1" applyFill="1" applyBorder="1" applyAlignment="1">
      <alignment vertical="center" wrapText="1"/>
    </xf>
    <xf numFmtId="0" fontId="35" fillId="0" borderId="0" xfId="0" applyFont="1" applyFill="1" applyAlignment="1">
      <alignment vertical="center" wrapText="1"/>
    </xf>
    <xf numFmtId="0" fontId="80" fillId="0" borderId="0" xfId="122" applyFont="1" applyAlignment="1">
      <alignment horizontal="left" vertical="center" wrapText="1"/>
    </xf>
    <xf numFmtId="0" fontId="35" fillId="0" borderId="0" xfId="122" applyFont="1" applyAlignment="1">
      <alignment horizontal="left" vertical="center" wrapText="1"/>
    </xf>
    <xf numFmtId="0" fontId="39" fillId="0" borderId="67" xfId="122" applyFont="1" applyBorder="1" applyAlignment="1">
      <alignment horizontal="center" wrapText="1"/>
    </xf>
    <xf numFmtId="0" fontId="39" fillId="0" borderId="42" xfId="122" applyFont="1" applyBorder="1" applyAlignment="1">
      <alignment horizontal="center"/>
    </xf>
    <xf numFmtId="0" fontId="39" fillId="0" borderId="43" xfId="122" applyFont="1" applyBorder="1" applyAlignment="1">
      <alignment horizontal="center"/>
    </xf>
    <xf numFmtId="49" fontId="39" fillId="0" borderId="55" xfId="122" applyNumberFormat="1" applyFont="1" applyBorder="1" applyAlignment="1">
      <alignment horizontal="center" wrapText="1"/>
    </xf>
    <xf numFmtId="49" fontId="39" fillId="0" borderId="26" xfId="122" applyNumberFormat="1" applyFont="1" applyBorder="1" applyAlignment="1">
      <alignment horizontal="center"/>
    </xf>
    <xf numFmtId="49" fontId="39" fillId="0" borderId="66" xfId="122" applyNumberFormat="1" applyFont="1" applyBorder="1" applyAlignment="1">
      <alignment horizontal="center"/>
    </xf>
    <xf numFmtId="0" fontId="80" fillId="0" borderId="0" xfId="2806" applyFont="1" applyFill="1" applyBorder="1" applyAlignment="1">
      <alignment horizontal="left" vertical="center" wrapText="1"/>
    </xf>
    <xf numFmtId="0" fontId="35" fillId="0" borderId="0" xfId="2806" applyFont="1" applyFill="1" applyBorder="1" applyAlignment="1">
      <alignment horizontal="left" vertical="center" wrapText="1"/>
    </xf>
    <xf numFmtId="0" fontId="39" fillId="0" borderId="26" xfId="122" applyFont="1" applyBorder="1" applyAlignment="1">
      <alignment horizontal="center"/>
    </xf>
    <xf numFmtId="0" fontId="39" fillId="0" borderId="66" xfId="122" applyFont="1" applyBorder="1" applyAlignment="1">
      <alignment horizontal="center"/>
    </xf>
    <xf numFmtId="49" fontId="39" fillId="0" borderId="64" xfId="122" applyNumberFormat="1" applyFont="1" applyBorder="1" applyAlignment="1">
      <alignment horizontal="center"/>
    </xf>
    <xf numFmtId="49" fontId="0" fillId="0" borderId="57" xfId="0" applyNumberFormat="1" applyBorder="1" applyAlignment="1">
      <alignment horizontal="center"/>
    </xf>
    <xf numFmtId="49" fontId="39" fillId="0" borderId="52" xfId="122" applyNumberFormat="1" applyFont="1" applyBorder="1" applyAlignment="1">
      <alignment horizontal="center" wrapText="1"/>
    </xf>
    <xf numFmtId="49" fontId="39" fillId="0" borderId="40" xfId="122" applyNumberFormat="1" applyFont="1" applyBorder="1" applyAlignment="1">
      <alignment horizontal="center"/>
    </xf>
    <xf numFmtId="49" fontId="39" fillId="0" borderId="45" xfId="122" applyNumberFormat="1" applyFont="1" applyBorder="1" applyAlignment="1">
      <alignment horizontal="center"/>
    </xf>
    <xf numFmtId="0" fontId="39" fillId="0" borderId="0" xfId="0" applyFont="1" applyBorder="1" applyAlignment="1">
      <alignment horizontal="center" vertical="center"/>
    </xf>
    <xf numFmtId="0" fontId="0" fillId="0" borderId="0" xfId="0" applyBorder="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vertical="top" wrapText="1"/>
    </xf>
    <xf numFmtId="0" fontId="35" fillId="0" borderId="0" xfId="0" applyFont="1" applyAlignment="1">
      <alignment horizontal="left" vertical="center"/>
    </xf>
    <xf numFmtId="0" fontId="35" fillId="0" borderId="0" xfId="168" applyFont="1" applyAlignment="1">
      <alignment horizontal="left" wrapText="1"/>
    </xf>
    <xf numFmtId="0" fontId="39" fillId="48" borderId="9" xfId="0" applyFont="1" applyFill="1" applyBorder="1" applyAlignment="1">
      <alignment horizontal="center" vertical="center" wrapText="1"/>
    </xf>
    <xf numFmtId="0" fontId="0" fillId="0" borderId="0" xfId="0" applyAlignment="1"/>
    <xf numFmtId="0" fontId="35" fillId="0" borderId="0" xfId="122" applyFont="1" applyFill="1" applyAlignment="1">
      <alignment wrapText="1"/>
    </xf>
    <xf numFmtId="0" fontId="0" fillId="0" borderId="0" xfId="0" applyFill="1" applyAlignment="1">
      <alignment wrapText="1"/>
    </xf>
    <xf numFmtId="0" fontId="35" fillId="0" borderId="0" xfId="122" applyFont="1" applyAlignment="1">
      <alignment wrapText="1"/>
    </xf>
    <xf numFmtId="0" fontId="0" fillId="0" borderId="0" xfId="0" applyAlignment="1">
      <alignment wrapText="1"/>
    </xf>
    <xf numFmtId="0" fontId="35" fillId="0" borderId="0" xfId="917" applyFont="1" applyFill="1" applyBorder="1" applyAlignment="1">
      <alignment wrapText="1"/>
    </xf>
    <xf numFmtId="0" fontId="39" fillId="0" borderId="66" xfId="0" applyFont="1" applyBorder="1" applyAlignment="1">
      <alignment horizontal="center"/>
    </xf>
    <xf numFmtId="0" fontId="38" fillId="48" borderId="96" xfId="46740" applyFont="1" applyFill="1" applyBorder="1" applyAlignment="1">
      <alignment horizontal="center" vertical="center" wrapText="1"/>
    </xf>
    <xf numFmtId="0" fontId="38" fillId="48" borderId="49" xfId="46740" applyFont="1" applyFill="1" applyBorder="1" applyAlignment="1">
      <alignment horizontal="center" vertical="center" wrapText="1"/>
    </xf>
    <xf numFmtId="0" fontId="38" fillId="48" borderId="54" xfId="46740" applyFont="1" applyFill="1" applyBorder="1" applyAlignment="1">
      <alignment horizontal="center" vertical="center" wrapText="1"/>
    </xf>
    <xf numFmtId="0" fontId="38" fillId="48" borderId="53" xfId="46740" applyFont="1" applyFill="1" applyBorder="1" applyAlignment="1">
      <alignment horizontal="center" vertical="center" wrapText="1"/>
    </xf>
    <xf numFmtId="0" fontId="38" fillId="48" borderId="61" xfId="46740" applyFont="1" applyFill="1" applyBorder="1" applyAlignment="1">
      <alignment horizontal="center" vertical="center" wrapText="1"/>
    </xf>
    <xf numFmtId="0" fontId="35" fillId="0" borderId="61" xfId="46740" applyBorder="1" applyAlignment="1"/>
    <xf numFmtId="0" fontId="35" fillId="0" borderId="25" xfId="46740" applyBorder="1" applyAlignment="1"/>
    <xf numFmtId="0" fontId="35" fillId="0" borderId="59" xfId="46740" applyBorder="1" applyAlignment="1"/>
    <xf numFmtId="0" fontId="38" fillId="48" borderId="56" xfId="46740" applyFont="1" applyFill="1" applyBorder="1" applyAlignment="1">
      <alignment horizontal="center" vertical="center" wrapText="1"/>
    </xf>
    <xf numFmtId="0" fontId="38" fillId="48" borderId="25" xfId="46740" applyFont="1" applyFill="1" applyBorder="1" applyAlignment="1">
      <alignment horizontal="center" vertical="center" wrapText="1"/>
    </xf>
    <xf numFmtId="0" fontId="38" fillId="48" borderId="59" xfId="46740" applyFont="1" applyFill="1" applyBorder="1" applyAlignment="1">
      <alignment horizontal="center" vertical="center" wrapText="1"/>
    </xf>
    <xf numFmtId="49" fontId="39" fillId="0" borderId="0" xfId="0" quotePrefix="1" applyNumberFormat="1" applyFont="1" applyBorder="1" applyAlignment="1">
      <alignment horizontal="center"/>
    </xf>
    <xf numFmtId="0" fontId="76" fillId="0" borderId="0" xfId="0" applyFont="1"/>
    <xf numFmtId="0" fontId="162" fillId="0" borderId="0" xfId="0" applyFont="1" applyFill="1" applyBorder="1" applyAlignment="1">
      <alignment horizontal="left" vertical="top" wrapText="1"/>
    </xf>
    <xf numFmtId="0" fontId="161" fillId="110" borderId="95" xfId="0" applyFont="1" applyFill="1" applyBorder="1" applyAlignment="1">
      <alignment horizontal="center" vertical="center" wrapText="1"/>
    </xf>
    <xf numFmtId="0" fontId="161" fillId="110" borderId="78" xfId="0" applyFont="1" applyFill="1" applyBorder="1" applyAlignment="1">
      <alignment horizontal="center" vertical="center" wrapText="1"/>
    </xf>
    <xf numFmtId="0" fontId="160" fillId="0" borderId="0" xfId="845" applyFont="1" applyFill="1" applyBorder="1" applyAlignment="1">
      <alignment horizontal="center" vertical="center" wrapText="1"/>
    </xf>
    <xf numFmtId="0" fontId="76" fillId="49" borderId="0" xfId="31695" applyFont="1" applyFill="1" applyAlignment="1">
      <alignment wrapText="1"/>
    </xf>
    <xf numFmtId="0" fontId="76" fillId="0" borderId="0" xfId="31695" applyFont="1" applyAlignment="1">
      <alignment wrapText="1"/>
    </xf>
    <xf numFmtId="0" fontId="146" fillId="85" borderId="0" xfId="31695" applyFont="1" applyFill="1" applyBorder="1" applyAlignment="1">
      <alignment horizontal="center" vertical="center" wrapText="1"/>
    </xf>
    <xf numFmtId="0" fontId="143" fillId="111" borderId="19" xfId="31695" applyFont="1" applyFill="1" applyBorder="1" applyAlignment="1">
      <alignment horizontal="center" vertical="center"/>
    </xf>
    <xf numFmtId="0" fontId="143" fillId="111" borderId="18" xfId="31695" applyFont="1" applyFill="1" applyBorder="1" applyAlignment="1">
      <alignment horizontal="center" vertical="center"/>
    </xf>
    <xf numFmtId="0" fontId="143" fillId="111" borderId="19" xfId="31695" applyFont="1" applyFill="1" applyBorder="1" applyAlignment="1">
      <alignment horizontal="center" vertical="center" wrapText="1"/>
    </xf>
    <xf numFmtId="0" fontId="143" fillId="111" borderId="18" xfId="31695" applyFont="1" applyFill="1" applyBorder="1" applyAlignment="1">
      <alignment horizontal="center" vertical="center" wrapText="1"/>
    </xf>
    <xf numFmtId="0" fontId="143" fillId="112" borderId="5" xfId="31695" applyFont="1" applyFill="1" applyBorder="1" applyAlignment="1">
      <alignment horizontal="center" vertical="center"/>
    </xf>
    <xf numFmtId="0" fontId="143" fillId="112" borderId="21" xfId="31695" applyFont="1" applyFill="1" applyBorder="1" applyAlignment="1">
      <alignment horizontal="center" vertical="center"/>
    </xf>
    <xf numFmtId="0" fontId="47" fillId="0" borderId="0" xfId="0" applyFont="1" applyAlignment="1">
      <alignment horizontal="center" vertical="center" wrapText="1"/>
    </xf>
    <xf numFmtId="17" fontId="44" fillId="85" borderId="25" xfId="31695" applyNumberFormat="1" applyFont="1" applyFill="1" applyBorder="1" applyAlignment="1">
      <alignment horizontal="center" vertical="center"/>
    </xf>
    <xf numFmtId="0" fontId="44" fillId="85" borderId="25" xfId="31695" applyFont="1" applyFill="1" applyBorder="1" applyAlignment="1">
      <alignment horizontal="center" vertical="center"/>
    </xf>
    <xf numFmtId="0" fontId="76" fillId="49" borderId="0" xfId="31695" applyFont="1" applyFill="1" applyAlignment="1"/>
    <xf numFmtId="0" fontId="35" fillId="0" borderId="0" xfId="122" applyFont="1"/>
  </cellXfs>
  <cellStyles count="47512">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xfId="47509" builtinId="3"/>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24" xfId="47508" xr:uid="{6D005E33-8F53-43CD-9DDF-A15E6D1DF54F}"/>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48" xfId="47504" xr:uid="{040A218B-A9B0-42A9-87AE-FB20D9E0FE87}"/>
    <cellStyle name="Normal 149" xfId="47503" xr:uid="{730F2535-59CE-4018-93D5-2B14356D1F1A}"/>
    <cellStyle name="Normal 15" xfId="128" xr:uid="{00000000-0005-0000-0000-0000380C0000}"/>
    <cellStyle name="Normal 15 2" xfId="46985" xr:uid="{00000000-0005-0000-0000-0000390C0000}"/>
    <cellStyle name="Normal 150" xfId="47505" xr:uid="{C7B8709F-13EB-4EAD-B7DE-A193A1C39A35}"/>
    <cellStyle name="Normal 150 2" xfId="47510" xr:uid="{093B3413-3992-4A62-810C-9E6783C18036}"/>
    <cellStyle name="Normal 150 2 2" xfId="47511" xr:uid="{886832D4-EB3C-4017-BE87-8BD86713EC5D}"/>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5 4" xfId="47507" xr:uid="{8E1EF22F-D6FF-4669-8528-A1DE511FB3AB}"/>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2 6" xfId="47506" xr:uid="{9F0B424F-5FD6-46C7-88D4-5565225F7456}"/>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 Id="rId35"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0</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6.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
  <sheetViews>
    <sheetView topLeftCell="B1" zoomScale="90" zoomScaleNormal="90" workbookViewId="0">
      <selection activeCell="D22" sqref="D22"/>
    </sheetView>
  </sheetViews>
  <sheetFormatPr defaultRowHeight="12.5"/>
  <cols>
    <col min="1" max="1" width="42.54296875" customWidth="1"/>
    <col min="2" max="2" width="13.54296875" customWidth="1"/>
    <col min="3" max="4" width="14.54296875" bestFit="1" customWidth="1"/>
    <col min="5" max="5" width="12.453125" customWidth="1"/>
    <col min="6" max="7" width="13.453125" bestFit="1" customWidth="1"/>
    <col min="8" max="8" width="12.453125" customWidth="1"/>
    <col min="9" max="10" width="14.54296875" bestFit="1" customWidth="1"/>
    <col min="11" max="11" width="8.26953125" customWidth="1"/>
    <col min="12" max="13" width="8.81640625" bestFit="1" customWidth="1"/>
    <col min="15" max="15" width="19" bestFit="1" customWidth="1"/>
  </cols>
  <sheetData>
    <row r="1" spans="1:13" ht="15.5">
      <c r="A1" s="799" t="s">
        <v>0</v>
      </c>
      <c r="B1" s="799"/>
      <c r="C1" s="799"/>
      <c r="D1" s="799"/>
      <c r="E1" s="799"/>
      <c r="F1" s="799"/>
      <c r="G1" s="799"/>
      <c r="H1" s="799"/>
      <c r="I1" s="799"/>
      <c r="J1" s="799"/>
      <c r="K1" s="799"/>
      <c r="L1" s="799"/>
      <c r="M1" s="799"/>
    </row>
    <row r="2" spans="1:13" ht="15.5">
      <c r="A2" s="799" t="s">
        <v>1</v>
      </c>
      <c r="B2" s="803"/>
      <c r="C2" s="803"/>
      <c r="D2" s="803"/>
      <c r="E2" s="803"/>
      <c r="F2" s="803"/>
      <c r="G2" s="803"/>
      <c r="H2" s="803"/>
      <c r="I2" s="803"/>
      <c r="J2" s="803"/>
      <c r="K2" s="803"/>
      <c r="L2" s="803"/>
      <c r="M2" s="803"/>
    </row>
    <row r="3" spans="1:13" ht="15.5">
      <c r="A3" s="804" t="s">
        <v>540</v>
      </c>
      <c r="B3" s="805"/>
      <c r="C3" s="805"/>
      <c r="D3" s="805"/>
      <c r="E3" s="805"/>
      <c r="F3" s="805"/>
      <c r="G3" s="805"/>
      <c r="H3" s="805"/>
      <c r="I3" s="805"/>
      <c r="J3" s="805"/>
      <c r="K3" s="805"/>
      <c r="L3" s="805"/>
      <c r="M3" s="805"/>
    </row>
    <row r="4" spans="1:13" s="35" customFormat="1" ht="15.5">
      <c r="A4" s="532"/>
      <c r="B4" s="533"/>
      <c r="C4" s="533"/>
      <c r="D4" s="533"/>
      <c r="E4" s="533"/>
      <c r="F4" s="533"/>
      <c r="G4" s="533"/>
      <c r="H4" s="533"/>
      <c r="I4" s="533"/>
      <c r="J4" s="533"/>
      <c r="K4" s="533"/>
      <c r="L4" s="533"/>
      <c r="M4" s="533"/>
    </row>
    <row r="5" spans="1:13" ht="15">
      <c r="A5" s="155"/>
      <c r="B5" s="801" t="s">
        <v>2</v>
      </c>
      <c r="C5" s="802"/>
      <c r="D5" s="802"/>
      <c r="E5" s="801" t="s">
        <v>544</v>
      </c>
      <c r="F5" s="802"/>
      <c r="G5" s="802"/>
      <c r="H5" s="801" t="s">
        <v>545</v>
      </c>
      <c r="I5" s="802"/>
      <c r="J5" s="802"/>
      <c r="K5" s="802" t="s">
        <v>5</v>
      </c>
      <c r="L5" s="802"/>
      <c r="M5" s="802"/>
    </row>
    <row r="6" spans="1:13" ht="13">
      <c r="A6" s="155" t="s">
        <v>6</v>
      </c>
      <c r="B6" s="531" t="s">
        <v>7</v>
      </c>
      <c r="C6" s="531" t="s">
        <v>8</v>
      </c>
      <c r="D6" s="531" t="s">
        <v>9</v>
      </c>
      <c r="E6" s="531" t="s">
        <v>7</v>
      </c>
      <c r="F6" s="531" t="s">
        <v>8</v>
      </c>
      <c r="G6" s="531" t="s">
        <v>9</v>
      </c>
      <c r="H6" s="531" t="s">
        <v>7</v>
      </c>
      <c r="I6" s="531" t="s">
        <v>8</v>
      </c>
      <c r="J6" s="531" t="s">
        <v>9</v>
      </c>
      <c r="K6" s="531" t="s">
        <v>7</v>
      </c>
      <c r="L6" s="531" t="s">
        <v>8</v>
      </c>
      <c r="M6" s="531" t="s">
        <v>9</v>
      </c>
    </row>
    <row r="7" spans="1:13" ht="13">
      <c r="A7" s="155" t="s">
        <v>10</v>
      </c>
      <c r="B7" s="156"/>
      <c r="C7" s="156"/>
      <c r="D7" s="156"/>
      <c r="E7" s="156"/>
      <c r="F7" s="156"/>
      <c r="G7" s="156"/>
      <c r="H7" s="156"/>
      <c r="I7" s="156"/>
      <c r="J7" s="156"/>
      <c r="K7" s="156"/>
      <c r="L7" s="156"/>
      <c r="M7" s="156"/>
    </row>
    <row r="8" spans="1:13">
      <c r="A8" s="157" t="s">
        <v>11</v>
      </c>
      <c r="B8" s="154" t="s">
        <v>12</v>
      </c>
      <c r="C8" s="153">
        <v>18099837</v>
      </c>
      <c r="D8" s="153">
        <f>SUM(B8:C8)</f>
        <v>18099837</v>
      </c>
      <c r="E8" s="154" t="s">
        <v>12</v>
      </c>
      <c r="F8" s="153">
        <v>507667.89</v>
      </c>
      <c r="G8" s="153">
        <f>SUM(E8:F8)</f>
        <v>507667.89</v>
      </c>
      <c r="H8" s="154" t="s">
        <v>12</v>
      </c>
      <c r="I8" s="153">
        <v>1321217.3399999999</v>
      </c>
      <c r="J8" s="153">
        <f>SUM(H8:I8)</f>
        <v>1321217.3399999999</v>
      </c>
      <c r="K8" s="154" t="s">
        <v>12</v>
      </c>
      <c r="L8" s="299">
        <f>IF(C8=0, 0, I8/C8)</f>
        <v>7.2996090517279233E-2</v>
      </c>
      <c r="M8" s="300">
        <f>IF(D8=0, 0, J8/D8)</f>
        <v>7.2996090517279233E-2</v>
      </c>
    </row>
    <row r="9" spans="1:13">
      <c r="A9" s="157" t="s">
        <v>13</v>
      </c>
      <c r="B9" s="154" t="s">
        <v>12</v>
      </c>
      <c r="C9" s="153">
        <v>20189371</v>
      </c>
      <c r="D9" s="153">
        <f t="shared" ref="D9:D17" si="0">SUM(B9:C9)</f>
        <v>20189371</v>
      </c>
      <c r="E9" s="154" t="s">
        <v>12</v>
      </c>
      <c r="F9" s="153">
        <v>1844220.2799999996</v>
      </c>
      <c r="G9" s="153">
        <f t="shared" ref="G9:G17" si="1">SUM(E9:F9)</f>
        <v>1844220.2799999996</v>
      </c>
      <c r="H9" s="154" t="s">
        <v>12</v>
      </c>
      <c r="I9" s="153">
        <v>3215717.76</v>
      </c>
      <c r="J9" s="153">
        <f>SUM(H9:I9)</f>
        <v>3215717.76</v>
      </c>
      <c r="K9" s="154" t="s">
        <v>12</v>
      </c>
      <c r="L9" s="299">
        <f t="shared" ref="L9:M17" si="2">IF(C9=0, 0, I9/C9)</f>
        <v>0.15927775857900672</v>
      </c>
      <c r="M9" s="300">
        <f t="shared" si="2"/>
        <v>0.15927775857900672</v>
      </c>
    </row>
    <row r="10" spans="1:13">
      <c r="A10" s="157" t="s">
        <v>14</v>
      </c>
      <c r="B10" s="154" t="s">
        <v>12</v>
      </c>
      <c r="C10" s="153">
        <v>33990377</v>
      </c>
      <c r="D10" s="153">
        <f t="shared" si="0"/>
        <v>33990377</v>
      </c>
      <c r="E10" s="154" t="s">
        <v>12</v>
      </c>
      <c r="F10" s="153">
        <v>3272167.1</v>
      </c>
      <c r="G10" s="153">
        <f t="shared" si="1"/>
        <v>3272167.1</v>
      </c>
      <c r="H10" s="154" t="s">
        <v>12</v>
      </c>
      <c r="I10" s="153">
        <v>5674049.5499999998</v>
      </c>
      <c r="J10" s="153">
        <f t="shared" ref="J10:J17" si="3">SUM(H10:I10)</f>
        <v>5674049.5499999998</v>
      </c>
      <c r="K10" s="154" t="s">
        <v>12</v>
      </c>
      <c r="L10" s="299">
        <f t="shared" si="2"/>
        <v>0.1669310566928987</v>
      </c>
      <c r="M10" s="300">
        <f t="shared" si="2"/>
        <v>0.1669310566928987</v>
      </c>
    </row>
    <row r="11" spans="1:13">
      <c r="A11" s="158" t="s">
        <v>534</v>
      </c>
      <c r="B11" s="154" t="s">
        <v>12</v>
      </c>
      <c r="C11" s="153">
        <v>24437294</v>
      </c>
      <c r="D11" s="153">
        <f t="shared" si="0"/>
        <v>24437294</v>
      </c>
      <c r="E11" s="154" t="s">
        <v>12</v>
      </c>
      <c r="F11" s="153">
        <v>2144642.5599999996</v>
      </c>
      <c r="G11" s="153">
        <f t="shared" si="1"/>
        <v>2144642.5599999996</v>
      </c>
      <c r="H11" s="154" t="s">
        <v>12</v>
      </c>
      <c r="I11" s="153">
        <v>3820909.6799999997</v>
      </c>
      <c r="J11" s="153">
        <f t="shared" si="3"/>
        <v>3820909.6799999997</v>
      </c>
      <c r="K11" s="154" t="s">
        <v>12</v>
      </c>
      <c r="L11" s="299">
        <f t="shared" si="2"/>
        <v>0.15635567833328845</v>
      </c>
      <c r="M11" s="300">
        <f t="shared" si="2"/>
        <v>0.15635567833328845</v>
      </c>
    </row>
    <row r="12" spans="1:13">
      <c r="A12" s="157" t="s">
        <v>15</v>
      </c>
      <c r="B12" s="154" t="s">
        <v>12</v>
      </c>
      <c r="C12" s="153">
        <v>2016018</v>
      </c>
      <c r="D12" s="153">
        <f t="shared" si="0"/>
        <v>2016018</v>
      </c>
      <c r="E12" s="154" t="s">
        <v>12</v>
      </c>
      <c r="F12" s="153">
        <v>155342.77000000002</v>
      </c>
      <c r="G12" s="153">
        <f t="shared" si="1"/>
        <v>155342.77000000002</v>
      </c>
      <c r="H12" s="154" t="s">
        <v>12</v>
      </c>
      <c r="I12" s="153">
        <v>257101.47000000003</v>
      </c>
      <c r="J12" s="153">
        <f t="shared" si="3"/>
        <v>257101.47000000003</v>
      </c>
      <c r="K12" s="154" t="s">
        <v>12</v>
      </c>
      <c r="L12" s="299">
        <f t="shared" si="2"/>
        <v>0.12752935241649629</v>
      </c>
      <c r="M12" s="300">
        <f t="shared" si="2"/>
        <v>0.12752935241649629</v>
      </c>
    </row>
    <row r="13" spans="1:13">
      <c r="A13" s="157" t="s">
        <v>16</v>
      </c>
      <c r="B13" s="154" t="s">
        <v>12</v>
      </c>
      <c r="C13" s="153">
        <v>0</v>
      </c>
      <c r="D13" s="153">
        <f t="shared" si="0"/>
        <v>0</v>
      </c>
      <c r="E13" s="154" t="s">
        <v>12</v>
      </c>
      <c r="F13" s="153">
        <v>0</v>
      </c>
      <c r="G13" s="153">
        <f t="shared" si="1"/>
        <v>0</v>
      </c>
      <c r="H13" s="154" t="s">
        <v>12</v>
      </c>
      <c r="I13" s="153">
        <v>0</v>
      </c>
      <c r="J13" s="153">
        <f t="shared" si="3"/>
        <v>0</v>
      </c>
      <c r="K13" s="154" t="s">
        <v>12</v>
      </c>
      <c r="L13" s="299">
        <f t="shared" si="2"/>
        <v>0</v>
      </c>
      <c r="M13" s="300">
        <f t="shared" si="2"/>
        <v>0</v>
      </c>
    </row>
    <row r="14" spans="1:13">
      <c r="A14" s="157" t="s">
        <v>17</v>
      </c>
      <c r="B14" s="154" t="s">
        <v>12</v>
      </c>
      <c r="C14" s="153">
        <v>0</v>
      </c>
      <c r="D14" s="153">
        <f t="shared" si="0"/>
        <v>0</v>
      </c>
      <c r="E14" s="154" t="s">
        <v>12</v>
      </c>
      <c r="F14" s="153">
        <v>0</v>
      </c>
      <c r="G14" s="153">
        <f t="shared" si="1"/>
        <v>0</v>
      </c>
      <c r="H14" s="154" t="s">
        <v>12</v>
      </c>
      <c r="I14" s="153">
        <v>0</v>
      </c>
      <c r="J14" s="153">
        <f t="shared" si="3"/>
        <v>0</v>
      </c>
      <c r="K14" s="154" t="s">
        <v>12</v>
      </c>
      <c r="L14" s="299">
        <f t="shared" si="2"/>
        <v>0</v>
      </c>
      <c r="M14" s="300">
        <f t="shared" si="2"/>
        <v>0</v>
      </c>
    </row>
    <row r="15" spans="1:13">
      <c r="A15" s="157" t="s">
        <v>18</v>
      </c>
      <c r="B15" s="154" t="s">
        <v>12</v>
      </c>
      <c r="C15" s="153">
        <v>19379347</v>
      </c>
      <c r="D15" s="153">
        <f t="shared" si="0"/>
        <v>19379347</v>
      </c>
      <c r="E15" s="154" t="s">
        <v>12</v>
      </c>
      <c r="F15" s="153">
        <v>3571230.27</v>
      </c>
      <c r="G15" s="153">
        <f t="shared" si="1"/>
        <v>3571230.27</v>
      </c>
      <c r="H15" s="154" t="s">
        <v>12</v>
      </c>
      <c r="I15" s="153">
        <v>6948059.54</v>
      </c>
      <c r="J15" s="153">
        <f t="shared" si="3"/>
        <v>6948059.54</v>
      </c>
      <c r="K15" s="154" t="s">
        <v>12</v>
      </c>
      <c r="L15" s="299">
        <f t="shared" si="2"/>
        <v>0.3585290845971229</v>
      </c>
      <c r="M15" s="300">
        <f t="shared" si="2"/>
        <v>0.3585290845971229</v>
      </c>
    </row>
    <row r="16" spans="1:13">
      <c r="A16" s="157" t="s">
        <v>19</v>
      </c>
      <c r="B16" s="154" t="s">
        <v>12</v>
      </c>
      <c r="C16" s="153">
        <v>3951472</v>
      </c>
      <c r="D16" s="153">
        <f t="shared" si="0"/>
        <v>3951472</v>
      </c>
      <c r="E16" s="154" t="s">
        <v>12</v>
      </c>
      <c r="F16" s="153">
        <v>177450</v>
      </c>
      <c r="G16" s="153">
        <f t="shared" si="1"/>
        <v>177450</v>
      </c>
      <c r="H16" s="154" t="s">
        <v>12</v>
      </c>
      <c r="I16" s="153">
        <v>341341.5</v>
      </c>
      <c r="J16" s="153">
        <f t="shared" si="3"/>
        <v>341341.5</v>
      </c>
      <c r="K16" s="154" t="s">
        <v>12</v>
      </c>
      <c r="L16" s="299">
        <f t="shared" si="2"/>
        <v>8.6383378143638626E-2</v>
      </c>
      <c r="M16" s="300">
        <f t="shared" si="2"/>
        <v>8.6383378143638626E-2</v>
      </c>
    </row>
    <row r="17" spans="1:15" ht="14.5">
      <c r="A17" s="157" t="s">
        <v>535</v>
      </c>
      <c r="B17" s="154" t="s">
        <v>12</v>
      </c>
      <c r="C17" s="153">
        <v>0</v>
      </c>
      <c r="D17" s="153">
        <f t="shared" si="0"/>
        <v>0</v>
      </c>
      <c r="E17" s="154" t="s">
        <v>12</v>
      </c>
      <c r="F17" s="153">
        <v>0</v>
      </c>
      <c r="G17" s="153">
        <f t="shared" si="1"/>
        <v>0</v>
      </c>
      <c r="H17" s="154" t="s">
        <v>12</v>
      </c>
      <c r="I17" s="153">
        <v>30950</v>
      </c>
      <c r="J17" s="153">
        <f t="shared" si="3"/>
        <v>30950</v>
      </c>
      <c r="K17" s="154" t="s">
        <v>12</v>
      </c>
      <c r="L17" s="299">
        <f t="shared" si="2"/>
        <v>0</v>
      </c>
      <c r="M17" s="300">
        <f t="shared" si="2"/>
        <v>0</v>
      </c>
      <c r="N17" s="35"/>
    </row>
    <row r="18" spans="1:15" ht="13">
      <c r="A18" s="159" t="s">
        <v>21</v>
      </c>
      <c r="B18" s="154" t="s">
        <v>12</v>
      </c>
      <c r="C18" s="160">
        <f t="shared" ref="C18:J18" si="4">SUM(C8:C17)</f>
        <v>122063716</v>
      </c>
      <c r="D18" s="160">
        <f t="shared" si="4"/>
        <v>122063716</v>
      </c>
      <c r="E18" s="154" t="s">
        <v>12</v>
      </c>
      <c r="F18" s="160">
        <f>SUM(F8:F17)</f>
        <v>11672720.869999999</v>
      </c>
      <c r="G18" s="160">
        <f t="shared" si="4"/>
        <v>11672720.869999999</v>
      </c>
      <c r="H18" s="154" t="s">
        <v>12</v>
      </c>
      <c r="I18" s="160">
        <f t="shared" si="4"/>
        <v>21609346.84</v>
      </c>
      <c r="J18" s="160">
        <f t="shared" si="4"/>
        <v>21609346.84</v>
      </c>
      <c r="K18" s="154" t="s">
        <v>12</v>
      </c>
      <c r="L18" s="299">
        <f t="shared" ref="L18" si="5">IF(C18=0, 0, I18/C18)</f>
        <v>0.17703333593416082</v>
      </c>
      <c r="M18" s="300">
        <f t="shared" ref="M18" si="6">IF(D18=0, 0, J18/D18)</f>
        <v>0.17703333593416082</v>
      </c>
      <c r="N18" s="67"/>
    </row>
    <row r="19" spans="1:15">
      <c r="A19" s="161"/>
      <c r="B19" s="161"/>
      <c r="C19" s="161"/>
      <c r="D19" s="161"/>
      <c r="E19" s="161"/>
      <c r="F19" s="161"/>
      <c r="G19" s="161"/>
      <c r="H19" s="161"/>
      <c r="I19" s="161"/>
      <c r="J19" s="161"/>
      <c r="K19" s="161"/>
      <c r="L19" s="161"/>
      <c r="M19" s="161"/>
      <c r="N19" s="35"/>
      <c r="O19" s="752"/>
    </row>
    <row r="20" spans="1:15">
      <c r="A20" s="157" t="s">
        <v>22</v>
      </c>
      <c r="B20" s="154" t="s">
        <v>12</v>
      </c>
      <c r="C20" s="153">
        <v>945010</v>
      </c>
      <c r="D20" s="153">
        <f t="shared" ref="D20:D27" si="7">SUM(B20:C20)</f>
        <v>945010</v>
      </c>
      <c r="E20" s="154" t="s">
        <v>12</v>
      </c>
      <c r="F20" s="153">
        <v>61338.749999999993</v>
      </c>
      <c r="G20" s="153">
        <f t="shared" ref="G20:G27" si="8">SUM(E20:F20)</f>
        <v>61338.749999999993</v>
      </c>
      <c r="H20" s="154" t="s">
        <v>12</v>
      </c>
      <c r="I20" s="153">
        <v>157205.66999999998</v>
      </c>
      <c r="J20" s="153">
        <f>SUM(H20:I20)</f>
        <v>157205.66999999998</v>
      </c>
      <c r="K20" s="154" t="s">
        <v>12</v>
      </c>
      <c r="L20" s="299">
        <f t="shared" ref="L20:L27" si="9">IF(C20=0, 0, I20/C20)</f>
        <v>0.16635344599528046</v>
      </c>
      <c r="M20" s="300">
        <f t="shared" ref="M20:M26" si="10">IF(D20=0, 0, J20/D20)</f>
        <v>0.16635344599528046</v>
      </c>
      <c r="N20" s="35"/>
    </row>
    <row r="21" spans="1:15">
      <c r="A21" s="157" t="s">
        <v>23</v>
      </c>
      <c r="B21" s="154" t="s">
        <v>12</v>
      </c>
      <c r="C21" s="153">
        <v>2636479.5</v>
      </c>
      <c r="D21" s="153">
        <f t="shared" si="7"/>
        <v>2636479.5</v>
      </c>
      <c r="E21" s="154" t="s">
        <v>12</v>
      </c>
      <c r="F21" s="153">
        <v>186589.63000000003</v>
      </c>
      <c r="G21" s="153">
        <f t="shared" si="8"/>
        <v>186589.63000000003</v>
      </c>
      <c r="H21" s="154" t="s">
        <v>12</v>
      </c>
      <c r="I21" s="153">
        <v>353775.00000000012</v>
      </c>
      <c r="J21" s="153">
        <f>SUM(H21:I21)</f>
        <v>353775.00000000012</v>
      </c>
      <c r="K21" s="154" t="s">
        <v>12</v>
      </c>
      <c r="L21" s="299">
        <f t="shared" si="9"/>
        <v>0.13418462005868056</v>
      </c>
      <c r="M21" s="300">
        <f t="shared" si="10"/>
        <v>0.13418462005868056</v>
      </c>
      <c r="N21" s="35"/>
    </row>
    <row r="22" spans="1:15">
      <c r="A22" s="157" t="s">
        <v>382</v>
      </c>
      <c r="B22" s="154" t="s">
        <v>12</v>
      </c>
      <c r="C22" s="153">
        <v>1450000</v>
      </c>
      <c r="D22" s="153">
        <f t="shared" si="7"/>
        <v>1450000</v>
      </c>
      <c r="E22" s="154" t="s">
        <v>12</v>
      </c>
      <c r="F22" s="153">
        <v>307047.94999999995</v>
      </c>
      <c r="G22" s="153">
        <f t="shared" si="8"/>
        <v>307047.94999999995</v>
      </c>
      <c r="H22" s="154" t="s">
        <v>12</v>
      </c>
      <c r="I22" s="153">
        <v>562064.5</v>
      </c>
      <c r="J22" s="153">
        <f t="shared" ref="J22:J27" si="11">SUM(H22:I22)</f>
        <v>562064.5</v>
      </c>
      <c r="K22" s="154" t="s">
        <v>12</v>
      </c>
      <c r="L22" s="299">
        <f t="shared" si="9"/>
        <v>0.38763068965517239</v>
      </c>
      <c r="M22" s="300">
        <f t="shared" si="10"/>
        <v>0.38763068965517239</v>
      </c>
      <c r="N22" s="35"/>
    </row>
    <row r="23" spans="1:15" ht="12.75" customHeight="1">
      <c r="A23" s="162" t="s">
        <v>24</v>
      </c>
      <c r="B23" s="154" t="s">
        <v>12</v>
      </c>
      <c r="C23" s="153">
        <v>0</v>
      </c>
      <c r="D23" s="153">
        <f t="shared" si="7"/>
        <v>0</v>
      </c>
      <c r="E23" s="154" t="s">
        <v>12</v>
      </c>
      <c r="F23" s="510">
        <v>0</v>
      </c>
      <c r="G23" s="153">
        <f t="shared" si="8"/>
        <v>0</v>
      </c>
      <c r="H23" s="154" t="s">
        <v>12</v>
      </c>
      <c r="I23" s="153">
        <v>0</v>
      </c>
      <c r="J23" s="153">
        <f t="shared" si="11"/>
        <v>0</v>
      </c>
      <c r="K23" s="154" t="s">
        <v>12</v>
      </c>
      <c r="L23" s="299">
        <f t="shared" si="9"/>
        <v>0</v>
      </c>
      <c r="M23" s="300">
        <f t="shared" si="10"/>
        <v>0</v>
      </c>
      <c r="N23" s="35"/>
    </row>
    <row r="24" spans="1:15" ht="14.5">
      <c r="A24" s="163" t="s">
        <v>536</v>
      </c>
      <c r="B24" s="154" t="s">
        <v>12</v>
      </c>
      <c r="C24" s="153">
        <v>115624.7</v>
      </c>
      <c r="D24" s="153">
        <f t="shared" si="7"/>
        <v>115624.7</v>
      </c>
      <c r="E24" s="154" t="s">
        <v>12</v>
      </c>
      <c r="F24" s="153">
        <v>0</v>
      </c>
      <c r="G24" s="153">
        <f t="shared" si="8"/>
        <v>0</v>
      </c>
      <c r="H24" s="154" t="s">
        <v>12</v>
      </c>
      <c r="I24" s="153">
        <v>-591.55999999999676</v>
      </c>
      <c r="J24" s="153">
        <f t="shared" si="11"/>
        <v>-591.55999999999676</v>
      </c>
      <c r="K24" s="154" t="s">
        <v>12</v>
      </c>
      <c r="L24" s="299">
        <f t="shared" si="9"/>
        <v>-5.1162078690798482E-3</v>
      </c>
      <c r="M24" s="300">
        <f t="shared" si="10"/>
        <v>-5.1162078690798482E-3</v>
      </c>
      <c r="N24" s="35"/>
    </row>
    <row r="25" spans="1:15">
      <c r="A25" s="157" t="s">
        <v>25</v>
      </c>
      <c r="B25" s="154" t="s">
        <v>12</v>
      </c>
      <c r="C25" s="153">
        <v>358217</v>
      </c>
      <c r="D25" s="153">
        <f t="shared" si="7"/>
        <v>358217</v>
      </c>
      <c r="E25" s="154" t="s">
        <v>12</v>
      </c>
      <c r="F25" s="153">
        <v>37407.340000000004</v>
      </c>
      <c r="G25" s="153">
        <f t="shared" si="8"/>
        <v>37407.340000000004</v>
      </c>
      <c r="H25" s="154" t="s">
        <v>12</v>
      </c>
      <c r="I25" s="153">
        <v>83696.490000000005</v>
      </c>
      <c r="J25" s="153">
        <f t="shared" si="11"/>
        <v>83696.490000000005</v>
      </c>
      <c r="K25" s="154" t="s">
        <v>12</v>
      </c>
      <c r="L25" s="299">
        <f t="shared" si="9"/>
        <v>0.23364745391759745</v>
      </c>
      <c r="M25" s="300">
        <f t="shared" si="10"/>
        <v>0.23364745391759745</v>
      </c>
      <c r="N25" s="35"/>
    </row>
    <row r="26" spans="1:15">
      <c r="A26" s="157" t="s">
        <v>26</v>
      </c>
      <c r="B26" s="154" t="s">
        <v>12</v>
      </c>
      <c r="C26" s="153">
        <v>6818403</v>
      </c>
      <c r="D26" s="153">
        <f t="shared" si="7"/>
        <v>6818403</v>
      </c>
      <c r="E26" s="154" t="s">
        <v>12</v>
      </c>
      <c r="F26" s="153">
        <v>616246.31999999995</v>
      </c>
      <c r="G26" s="153">
        <f t="shared" si="8"/>
        <v>616246.31999999995</v>
      </c>
      <c r="H26" s="154" t="s">
        <v>12</v>
      </c>
      <c r="I26" s="153">
        <v>1264134.8099999998</v>
      </c>
      <c r="J26" s="153">
        <f t="shared" si="11"/>
        <v>1264134.8099999998</v>
      </c>
      <c r="K26" s="154" t="s">
        <v>12</v>
      </c>
      <c r="L26" s="299">
        <f t="shared" si="9"/>
        <v>0.18540042441023211</v>
      </c>
      <c r="M26" s="300">
        <f t="shared" si="10"/>
        <v>0.18540042441023211</v>
      </c>
      <c r="N26" s="35"/>
    </row>
    <row r="27" spans="1:15">
      <c r="A27" s="157" t="s">
        <v>518</v>
      </c>
      <c r="B27" s="154" t="s">
        <v>12</v>
      </c>
      <c r="C27" s="153">
        <v>86000</v>
      </c>
      <c r="D27" s="153">
        <f t="shared" si="7"/>
        <v>86000</v>
      </c>
      <c r="E27" s="154" t="s">
        <v>12</v>
      </c>
      <c r="F27" s="153">
        <v>15157.48</v>
      </c>
      <c r="G27" s="153">
        <f t="shared" si="8"/>
        <v>15157.48</v>
      </c>
      <c r="H27" s="154" t="s">
        <v>12</v>
      </c>
      <c r="I27" s="153">
        <v>39160.14</v>
      </c>
      <c r="J27" s="153">
        <f t="shared" si="11"/>
        <v>39160.14</v>
      </c>
      <c r="K27" s="154" t="s">
        <v>12</v>
      </c>
      <c r="L27" s="299">
        <f t="shared" si="9"/>
        <v>0.45535046511627908</v>
      </c>
      <c r="M27" s="300">
        <f>IF(D27=0, 0, J27/D27)</f>
        <v>0.45535046511627908</v>
      </c>
      <c r="N27" s="35"/>
    </row>
    <row r="28" spans="1:15">
      <c r="A28" s="161"/>
      <c r="B28" s="161"/>
      <c r="C28" s="161"/>
      <c r="D28" s="161"/>
      <c r="E28" s="161"/>
      <c r="F28" s="161"/>
      <c r="G28" s="161"/>
      <c r="H28" s="161"/>
      <c r="I28" s="161"/>
      <c r="J28" s="161"/>
      <c r="K28" s="161"/>
      <c r="L28" s="161"/>
      <c r="M28" s="569"/>
      <c r="N28" s="35"/>
    </row>
    <row r="29" spans="1:15" ht="23.65" customHeight="1">
      <c r="A29" s="164" t="s">
        <v>27</v>
      </c>
      <c r="B29" s="154" t="s">
        <v>12</v>
      </c>
      <c r="C29" s="165">
        <f>C18+SUM(C20:C27)</f>
        <v>134473450.19999999</v>
      </c>
      <c r="D29" s="165">
        <f>SUM(B29:C29)</f>
        <v>134473450.19999999</v>
      </c>
      <c r="E29" s="154" t="s">
        <v>12</v>
      </c>
      <c r="F29" s="165">
        <f>F18+SUM(F20:F27)</f>
        <v>12896508.34</v>
      </c>
      <c r="G29" s="165">
        <f t="shared" ref="G29:I29" si="12">G18+SUM(G20:G27)</f>
        <v>12896508.34</v>
      </c>
      <c r="H29" s="154" t="s">
        <v>12</v>
      </c>
      <c r="I29" s="165">
        <f t="shared" si="12"/>
        <v>24068791.890000001</v>
      </c>
      <c r="J29" s="165">
        <f>SUM(H29:I29)</f>
        <v>24068791.890000001</v>
      </c>
      <c r="K29" s="154" t="s">
        <v>12</v>
      </c>
      <c r="L29" s="331">
        <f t="shared" ref="L29" si="13">IF(C29=0, 0, I29/C29)</f>
        <v>0.17898545663997548</v>
      </c>
      <c r="M29" s="570">
        <f t="shared" ref="M29" si="14">IF(D29=0, 0, J29/D29)</f>
        <v>0.17898545663997548</v>
      </c>
      <c r="N29" s="115"/>
    </row>
    <row r="30" spans="1:15" ht="15.5">
      <c r="A30" s="800" t="s">
        <v>28</v>
      </c>
      <c r="B30" s="800"/>
      <c r="C30" s="800"/>
      <c r="D30" s="800"/>
      <c r="E30" s="800"/>
      <c r="F30" s="800"/>
      <c r="G30" s="800"/>
      <c r="H30" s="800"/>
      <c r="I30" s="800"/>
      <c r="J30" s="800"/>
      <c r="K30" s="800"/>
      <c r="L30" s="800"/>
      <c r="M30" s="800"/>
      <c r="N30" s="35"/>
    </row>
    <row r="31" spans="1:15">
      <c r="A31" s="157" t="s">
        <v>29</v>
      </c>
      <c r="B31" s="161"/>
      <c r="C31" s="161"/>
      <c r="D31" s="161"/>
      <c r="E31" s="154" t="s">
        <v>12</v>
      </c>
      <c r="F31" s="656">
        <v>316608.01999999996</v>
      </c>
      <c r="G31" s="166">
        <f>SUM(E31:F31)</f>
        <v>316608.01999999996</v>
      </c>
      <c r="H31" s="154" t="s">
        <v>12</v>
      </c>
      <c r="I31" s="656">
        <v>777468.6399999999</v>
      </c>
      <c r="J31" s="166">
        <f>SUM(H31:I31)</f>
        <v>777468.6399999999</v>
      </c>
      <c r="K31" s="161"/>
      <c r="L31" s="161"/>
      <c r="M31" s="161"/>
      <c r="N31" s="35"/>
    </row>
    <row r="32" spans="1:15">
      <c r="A32" s="157" t="s">
        <v>30</v>
      </c>
      <c r="B32" s="161"/>
      <c r="C32" s="161"/>
      <c r="D32" s="161"/>
      <c r="E32" s="161"/>
      <c r="F32" s="656">
        <v>296505.14</v>
      </c>
      <c r="G32" s="167">
        <f>SUM(E32:F32)</f>
        <v>296505.14</v>
      </c>
      <c r="H32" s="161"/>
      <c r="I32" s="656">
        <v>296505.14</v>
      </c>
      <c r="J32" s="167">
        <f>SUM(I32)</f>
        <v>296505.14</v>
      </c>
      <c r="K32" s="161"/>
      <c r="L32" s="161"/>
      <c r="M32" s="161"/>
      <c r="N32" s="35"/>
    </row>
    <row r="33" spans="1:13">
      <c r="A33" s="168"/>
      <c r="B33" s="168"/>
      <c r="C33" s="168"/>
      <c r="D33" s="168"/>
      <c r="E33" s="168"/>
      <c r="F33" s="168"/>
      <c r="G33" s="168"/>
      <c r="H33" s="168"/>
      <c r="I33" s="168"/>
      <c r="J33" s="168"/>
      <c r="K33" s="168"/>
      <c r="L33" s="168"/>
      <c r="M33" s="168"/>
    </row>
    <row r="34" spans="1:13" s="35" customFormat="1">
      <c r="A34" s="301"/>
      <c r="B34" s="301"/>
      <c r="C34" s="301"/>
      <c r="D34" s="301"/>
      <c r="E34" s="301"/>
      <c r="F34" s="301"/>
      <c r="G34" s="735"/>
      <c r="H34" s="301"/>
      <c r="I34" s="301"/>
      <c r="J34" s="301"/>
      <c r="K34" s="301"/>
      <c r="L34" s="301"/>
      <c r="M34" s="301"/>
    </row>
    <row r="35" spans="1:13" s="35" customFormat="1" ht="14.5">
      <c r="A35" s="806" t="s">
        <v>530</v>
      </c>
      <c r="B35" s="806"/>
      <c r="C35" s="806"/>
      <c r="D35" s="806"/>
      <c r="E35" s="806"/>
      <c r="F35" s="806"/>
      <c r="G35" s="806"/>
      <c r="H35" s="806"/>
      <c r="I35" s="806"/>
      <c r="J35" s="806"/>
      <c r="K35" s="806"/>
      <c r="L35" s="806"/>
      <c r="M35" s="806"/>
    </row>
    <row r="36" spans="1:13" s="35" customFormat="1">
      <c r="A36" s="806" t="s">
        <v>557</v>
      </c>
      <c r="B36" s="806"/>
      <c r="C36" s="806"/>
      <c r="D36" s="806"/>
      <c r="E36" s="806"/>
      <c r="F36" s="806"/>
      <c r="G36" s="806"/>
      <c r="H36" s="806"/>
      <c r="I36" s="806"/>
      <c r="J36" s="806"/>
      <c r="K36" s="806"/>
      <c r="L36" s="806"/>
      <c r="M36" s="806"/>
    </row>
    <row r="37" spans="1:13" ht="14.5">
      <c r="A37" s="806" t="s">
        <v>531</v>
      </c>
      <c r="B37" s="806"/>
      <c r="C37" s="806"/>
      <c r="D37" s="806"/>
      <c r="E37" s="806"/>
      <c r="F37" s="806"/>
      <c r="G37" s="806"/>
      <c r="H37" s="806"/>
      <c r="I37" s="806"/>
      <c r="J37" s="806"/>
      <c r="K37" s="806"/>
      <c r="L37" s="806"/>
      <c r="M37" s="806"/>
    </row>
    <row r="38" spans="1:13" ht="14.5">
      <c r="A38" s="806" t="s">
        <v>532</v>
      </c>
      <c r="B38" s="806"/>
      <c r="C38" s="806"/>
      <c r="D38" s="806"/>
      <c r="E38" s="806"/>
      <c r="F38" s="806"/>
      <c r="G38" s="806"/>
      <c r="H38" s="806"/>
      <c r="I38" s="806"/>
      <c r="J38" s="806"/>
      <c r="K38" s="806"/>
      <c r="L38" s="806"/>
      <c r="M38" s="806"/>
    </row>
    <row r="39" spans="1:13" ht="14.5">
      <c r="A39" s="807" t="s">
        <v>543</v>
      </c>
      <c r="B39" s="807"/>
      <c r="C39" s="807"/>
      <c r="D39" s="807"/>
      <c r="E39" s="807"/>
      <c r="F39" s="807"/>
      <c r="G39" s="807"/>
      <c r="H39" s="807"/>
      <c r="I39" s="807"/>
      <c r="J39" s="807"/>
      <c r="K39" s="807"/>
      <c r="L39" s="807"/>
      <c r="M39" s="807"/>
    </row>
    <row r="40" spans="1:13">
      <c r="A40" s="806" t="s">
        <v>542</v>
      </c>
      <c r="B40" s="806"/>
      <c r="C40" s="806"/>
      <c r="D40" s="806"/>
      <c r="E40" s="806"/>
      <c r="F40" s="806"/>
      <c r="G40" s="806"/>
      <c r="H40" s="806"/>
      <c r="I40" s="806"/>
      <c r="J40" s="806"/>
      <c r="K40" s="806"/>
      <c r="L40" s="806"/>
      <c r="M40" s="806"/>
    </row>
    <row r="41" spans="1:13" ht="13">
      <c r="A41" s="806" t="s">
        <v>533</v>
      </c>
      <c r="B41" s="806"/>
      <c r="C41" s="806"/>
      <c r="D41" s="806"/>
      <c r="E41" s="806"/>
      <c r="F41" s="806"/>
      <c r="G41" s="806"/>
      <c r="H41" s="806"/>
      <c r="I41" s="806"/>
      <c r="J41" s="806"/>
      <c r="K41" s="806"/>
      <c r="L41" s="806"/>
      <c r="M41" s="806"/>
    </row>
    <row r="42" spans="1:13">
      <c r="A42" s="806" t="s">
        <v>520</v>
      </c>
      <c r="B42" s="806"/>
      <c r="C42" s="806"/>
      <c r="D42" s="806"/>
      <c r="E42" s="806"/>
      <c r="F42" s="806"/>
      <c r="G42" s="806"/>
      <c r="H42" s="806"/>
      <c r="I42" s="806"/>
      <c r="J42" s="806"/>
      <c r="K42" s="806"/>
      <c r="L42" s="806"/>
      <c r="M42" s="806"/>
    </row>
    <row r="43" spans="1:13">
      <c r="A43" s="806" t="s">
        <v>31</v>
      </c>
      <c r="B43" s="806"/>
      <c r="C43" s="806"/>
      <c r="D43" s="806"/>
      <c r="E43" s="806"/>
      <c r="F43" s="806"/>
      <c r="G43" s="806"/>
      <c r="H43" s="806"/>
      <c r="I43" s="806"/>
      <c r="J43" s="806"/>
      <c r="K43" s="806"/>
      <c r="L43" s="806"/>
      <c r="M43" s="806"/>
    </row>
  </sheetData>
  <mergeCells count="17">
    <mergeCell ref="A40:M40"/>
    <mergeCell ref="A41:M41"/>
    <mergeCell ref="A42:M42"/>
    <mergeCell ref="A43:M43"/>
    <mergeCell ref="A35:M35"/>
    <mergeCell ref="A36:M36"/>
    <mergeCell ref="A37:M37"/>
    <mergeCell ref="A38:M38"/>
    <mergeCell ref="A39:M39"/>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T71"/>
  <sheetViews>
    <sheetView zoomScale="90" zoomScaleNormal="90" workbookViewId="0">
      <selection activeCell="L75" sqref="L75"/>
    </sheetView>
  </sheetViews>
  <sheetFormatPr defaultColWidth="9.26953125" defaultRowHeight="12.5"/>
  <cols>
    <col min="1" max="1" width="10.54296875" style="316" customWidth="1"/>
    <col min="2" max="2" width="11.54296875" style="316" customWidth="1"/>
    <col min="3" max="3" width="9.7265625" style="316" customWidth="1"/>
    <col min="4" max="4" width="10.453125" style="316" bestFit="1" customWidth="1"/>
    <col min="5" max="5" width="8" style="316" customWidth="1"/>
    <col min="6" max="6" width="11.26953125" style="472" customWidth="1"/>
    <col min="7" max="7" width="11.1796875" style="472" bestFit="1" customWidth="1"/>
    <col min="8" max="8" width="10.453125" style="316" customWidth="1"/>
    <col min="9" max="9" width="8" style="316" customWidth="1"/>
    <col min="10" max="10" width="11.54296875" style="316" customWidth="1"/>
    <col min="11" max="11" width="9.7265625" style="316" customWidth="1"/>
    <col min="12" max="12" width="10.453125" style="316" customWidth="1"/>
    <col min="13" max="13" width="8" style="316" customWidth="1"/>
    <col min="14" max="14" width="11.54296875" style="316" customWidth="1"/>
    <col min="15" max="15" width="11.1796875" style="316" bestFit="1" customWidth="1"/>
    <col min="16" max="16" width="10.453125" style="316" customWidth="1"/>
    <col min="17" max="17" width="8" style="316" customWidth="1"/>
    <col min="18" max="16384" width="9.26953125" style="316"/>
  </cols>
  <sheetData>
    <row r="1" spans="1:17" ht="15.5">
      <c r="A1" s="854" t="s">
        <v>158</v>
      </c>
      <c r="B1" s="854"/>
      <c r="C1" s="854"/>
      <c r="D1" s="854"/>
      <c r="E1" s="854"/>
      <c r="F1" s="854"/>
      <c r="G1" s="854"/>
      <c r="H1" s="854"/>
      <c r="I1" s="854"/>
      <c r="J1" s="854"/>
      <c r="K1" s="854"/>
      <c r="L1" s="854"/>
      <c r="M1" s="854"/>
      <c r="N1" s="854"/>
      <c r="O1" s="854"/>
      <c r="P1" s="854"/>
      <c r="Q1" s="854"/>
    </row>
    <row r="2" spans="1:17" ht="15.5">
      <c r="A2" s="854" t="s">
        <v>1</v>
      </c>
      <c r="B2" s="854"/>
      <c r="C2" s="854"/>
      <c r="D2" s="854"/>
      <c r="E2" s="854"/>
      <c r="F2" s="854"/>
      <c r="G2" s="854"/>
      <c r="H2" s="854"/>
      <c r="I2" s="854"/>
      <c r="J2" s="854"/>
      <c r="K2" s="854"/>
      <c r="L2" s="854"/>
      <c r="M2" s="854"/>
      <c r="N2" s="854"/>
      <c r="O2" s="854"/>
      <c r="P2" s="854"/>
      <c r="Q2" s="854"/>
    </row>
    <row r="3" spans="1:17" ht="15.5">
      <c r="A3" s="883" t="s">
        <v>540</v>
      </c>
      <c r="B3" s="883"/>
      <c r="C3" s="883"/>
      <c r="D3" s="883"/>
      <c r="E3" s="883"/>
      <c r="F3" s="883"/>
      <c r="G3" s="883"/>
      <c r="H3" s="883"/>
      <c r="I3" s="883"/>
      <c r="J3" s="883"/>
      <c r="K3" s="883"/>
      <c r="L3" s="883"/>
      <c r="M3" s="883"/>
      <c r="N3" s="883"/>
      <c r="O3" s="883"/>
      <c r="P3" s="883"/>
      <c r="Q3" s="883"/>
    </row>
    <row r="4" spans="1:17" ht="15.5">
      <c r="A4" s="884" t="s">
        <v>452</v>
      </c>
      <c r="B4" s="885"/>
      <c r="C4" s="885"/>
      <c r="D4" s="885"/>
      <c r="E4" s="885"/>
      <c r="F4" s="885"/>
      <c r="G4" s="885"/>
      <c r="H4" s="885"/>
      <c r="I4" s="886"/>
      <c r="J4" s="475"/>
      <c r="K4" s="475"/>
      <c r="L4" s="475"/>
      <c r="M4" s="475"/>
      <c r="N4" s="475"/>
      <c r="O4" s="475"/>
      <c r="P4" s="475"/>
      <c r="Q4" s="475"/>
    </row>
    <row r="5" spans="1:17" ht="15">
      <c r="A5" s="887" t="s">
        <v>159</v>
      </c>
      <c r="B5" s="889" t="s">
        <v>160</v>
      </c>
      <c r="C5" s="890"/>
      <c r="D5" s="890"/>
      <c r="E5" s="891"/>
      <c r="F5" s="892" t="s">
        <v>509</v>
      </c>
      <c r="G5" s="893"/>
      <c r="H5" s="893"/>
      <c r="I5" s="894"/>
      <c r="J5" s="892" t="s">
        <v>162</v>
      </c>
      <c r="K5" s="893"/>
      <c r="L5" s="893"/>
      <c r="M5" s="894"/>
      <c r="N5" s="892" t="s">
        <v>9</v>
      </c>
      <c r="O5" s="893"/>
      <c r="P5" s="893"/>
      <c r="Q5" s="894"/>
    </row>
    <row r="6" spans="1:17" ht="40.15" customHeight="1">
      <c r="A6" s="887"/>
      <c r="B6" s="895" t="s">
        <v>163</v>
      </c>
      <c r="C6" s="892" t="s">
        <v>164</v>
      </c>
      <c r="D6" s="893"/>
      <c r="E6" s="894"/>
      <c r="F6" s="895" t="s">
        <v>163</v>
      </c>
      <c r="G6" s="892" t="s">
        <v>164</v>
      </c>
      <c r="H6" s="893"/>
      <c r="I6" s="894"/>
      <c r="J6" s="895" t="s">
        <v>163</v>
      </c>
      <c r="K6" s="892" t="s">
        <v>164</v>
      </c>
      <c r="L6" s="893"/>
      <c r="M6" s="894"/>
      <c r="N6" s="895" t="s">
        <v>163</v>
      </c>
      <c r="O6" s="892" t="s">
        <v>164</v>
      </c>
      <c r="P6" s="893"/>
      <c r="Q6" s="894"/>
    </row>
    <row r="7" spans="1:17" ht="13">
      <c r="A7" s="888"/>
      <c r="B7" s="896"/>
      <c r="C7" s="717" t="s">
        <v>165</v>
      </c>
      <c r="D7" s="717" t="s">
        <v>166</v>
      </c>
      <c r="E7" s="717" t="s">
        <v>167</v>
      </c>
      <c r="F7" s="896"/>
      <c r="G7" s="717" t="s">
        <v>165</v>
      </c>
      <c r="H7" s="717" t="s">
        <v>166</v>
      </c>
      <c r="I7" s="717" t="s">
        <v>167</v>
      </c>
      <c r="J7" s="896"/>
      <c r="K7" s="717" t="s">
        <v>165</v>
      </c>
      <c r="L7" s="717" t="s">
        <v>166</v>
      </c>
      <c r="M7" s="717" t="s">
        <v>167</v>
      </c>
      <c r="N7" s="896"/>
      <c r="O7" s="717" t="s">
        <v>165</v>
      </c>
      <c r="P7" s="717" t="s">
        <v>166</v>
      </c>
      <c r="Q7" s="717" t="s">
        <v>167</v>
      </c>
    </row>
    <row r="8" spans="1:17">
      <c r="A8" s="460" t="s">
        <v>168</v>
      </c>
      <c r="B8" s="384">
        <v>0</v>
      </c>
      <c r="C8" s="384">
        <v>0</v>
      </c>
      <c r="D8" s="476">
        <v>0</v>
      </c>
      <c r="E8" s="476">
        <v>0</v>
      </c>
      <c r="F8" s="385">
        <v>0</v>
      </c>
      <c r="G8" s="385">
        <v>0</v>
      </c>
      <c r="H8" s="476">
        <v>0</v>
      </c>
      <c r="I8" s="476">
        <v>0</v>
      </c>
      <c r="J8" s="384">
        <v>0</v>
      </c>
      <c r="K8" s="384">
        <v>0</v>
      </c>
      <c r="L8" s="476">
        <v>0</v>
      </c>
      <c r="M8" s="476">
        <v>0</v>
      </c>
      <c r="N8" s="384">
        <v>0</v>
      </c>
      <c r="O8" s="384">
        <v>0</v>
      </c>
      <c r="P8" s="476">
        <v>0</v>
      </c>
      <c r="Q8" s="476">
        <v>0</v>
      </c>
    </row>
    <row r="9" spans="1:17">
      <c r="A9" s="460" t="s">
        <v>169</v>
      </c>
      <c r="B9" s="384">
        <v>0</v>
      </c>
      <c r="C9" s="384">
        <v>0</v>
      </c>
      <c r="D9" s="476">
        <v>0</v>
      </c>
      <c r="E9" s="476">
        <v>0</v>
      </c>
      <c r="F9" s="477">
        <v>13616</v>
      </c>
      <c r="G9" s="477">
        <v>85799</v>
      </c>
      <c r="H9" s="385">
        <v>0</v>
      </c>
      <c r="I9" s="385">
        <v>0</v>
      </c>
      <c r="J9" s="384">
        <v>0</v>
      </c>
      <c r="K9" s="384">
        <v>0</v>
      </c>
      <c r="L9" s="476">
        <v>0</v>
      </c>
      <c r="M9" s="476">
        <v>0</v>
      </c>
      <c r="N9" s="477">
        <v>13616</v>
      </c>
      <c r="O9" s="477">
        <v>85799</v>
      </c>
      <c r="P9" s="384">
        <v>0</v>
      </c>
      <c r="Q9" s="384">
        <v>0</v>
      </c>
    </row>
    <row r="10" spans="1:17">
      <c r="A10" s="460" t="s">
        <v>170</v>
      </c>
      <c r="B10" s="384">
        <v>0</v>
      </c>
      <c r="C10" s="384">
        <v>0</v>
      </c>
      <c r="D10" s="476">
        <v>0</v>
      </c>
      <c r="E10" s="476">
        <v>0</v>
      </c>
      <c r="F10" s="385">
        <v>9405</v>
      </c>
      <c r="G10" s="384">
        <v>57571</v>
      </c>
      <c r="H10" s="385">
        <v>0</v>
      </c>
      <c r="I10" s="385">
        <v>0</v>
      </c>
      <c r="J10" s="384">
        <v>0</v>
      </c>
      <c r="K10" s="384">
        <v>0</v>
      </c>
      <c r="L10" s="476">
        <v>0</v>
      </c>
      <c r="M10" s="476">
        <v>0</v>
      </c>
      <c r="N10" s="385">
        <v>9405</v>
      </c>
      <c r="O10" s="384">
        <v>57571</v>
      </c>
      <c r="P10" s="385">
        <v>0</v>
      </c>
      <c r="Q10" s="385">
        <v>0</v>
      </c>
    </row>
    <row r="11" spans="1:17">
      <c r="A11" s="460" t="s">
        <v>171</v>
      </c>
      <c r="B11" s="384">
        <v>0</v>
      </c>
      <c r="C11" s="384">
        <v>0</v>
      </c>
      <c r="D11" s="385">
        <v>0</v>
      </c>
      <c r="E11" s="385">
        <v>0</v>
      </c>
      <c r="F11" s="385"/>
      <c r="G11" s="384"/>
      <c r="H11" s="385">
        <v>0</v>
      </c>
      <c r="I11" s="385">
        <v>0</v>
      </c>
      <c r="J11" s="384">
        <v>0</v>
      </c>
      <c r="K11" s="384">
        <v>0</v>
      </c>
      <c r="L11" s="385">
        <v>0</v>
      </c>
      <c r="M11" s="385">
        <v>0</v>
      </c>
      <c r="N11" s="384"/>
      <c r="O11" s="384"/>
      <c r="P11" s="385">
        <v>0</v>
      </c>
      <c r="Q11" s="385">
        <v>0</v>
      </c>
    </row>
    <row r="12" spans="1:17">
      <c r="A12" s="460" t="s">
        <v>172</v>
      </c>
      <c r="B12" s="384">
        <v>0</v>
      </c>
      <c r="C12" s="384">
        <v>0</v>
      </c>
      <c r="D12" s="385">
        <v>0</v>
      </c>
      <c r="E12" s="385">
        <v>0</v>
      </c>
      <c r="F12" s="385"/>
      <c r="G12" s="384"/>
      <c r="H12" s="385">
        <v>0</v>
      </c>
      <c r="I12" s="384">
        <v>0</v>
      </c>
      <c r="J12" s="384">
        <v>0</v>
      </c>
      <c r="K12" s="384">
        <v>0</v>
      </c>
      <c r="L12" s="385">
        <v>0</v>
      </c>
      <c r="M12" s="385">
        <v>0</v>
      </c>
      <c r="N12" s="385"/>
      <c r="O12" s="384"/>
      <c r="P12" s="385">
        <v>0</v>
      </c>
      <c r="Q12" s="385">
        <v>0</v>
      </c>
    </row>
    <row r="13" spans="1:17">
      <c r="A13" s="460" t="s">
        <v>173</v>
      </c>
      <c r="B13" s="384">
        <v>0</v>
      </c>
      <c r="C13" s="384">
        <v>0</v>
      </c>
      <c r="D13" s="385">
        <v>0</v>
      </c>
      <c r="E13" s="385">
        <v>0</v>
      </c>
      <c r="F13" s="385"/>
      <c r="G13" s="384"/>
      <c r="H13" s="384">
        <v>0</v>
      </c>
      <c r="I13" s="384">
        <v>0</v>
      </c>
      <c r="J13" s="384">
        <v>0</v>
      </c>
      <c r="K13" s="384">
        <v>0</v>
      </c>
      <c r="L13" s="385">
        <v>0</v>
      </c>
      <c r="M13" s="385">
        <v>0</v>
      </c>
      <c r="N13" s="384"/>
      <c r="O13" s="384"/>
      <c r="P13" s="385">
        <v>0</v>
      </c>
      <c r="Q13" s="385">
        <v>0</v>
      </c>
    </row>
    <row r="14" spans="1:17">
      <c r="A14" s="460" t="s">
        <v>174</v>
      </c>
      <c r="B14" s="384">
        <v>0</v>
      </c>
      <c r="C14" s="384">
        <v>0</v>
      </c>
      <c r="D14" s="385">
        <v>0</v>
      </c>
      <c r="E14" s="385">
        <v>0</v>
      </c>
      <c r="F14" s="385"/>
      <c r="G14" s="384"/>
      <c r="H14" s="384">
        <v>0</v>
      </c>
      <c r="I14" s="384">
        <v>0</v>
      </c>
      <c r="J14" s="384">
        <v>0</v>
      </c>
      <c r="K14" s="384">
        <v>0</v>
      </c>
      <c r="L14" s="385">
        <v>0</v>
      </c>
      <c r="M14" s="385">
        <v>0</v>
      </c>
      <c r="N14" s="385"/>
      <c r="O14" s="384"/>
      <c r="P14" s="385">
        <v>0</v>
      </c>
      <c r="Q14" s="385">
        <v>0</v>
      </c>
    </row>
    <row r="15" spans="1:17">
      <c r="A15" s="460" t="s">
        <v>175</v>
      </c>
      <c r="B15" s="384">
        <v>0</v>
      </c>
      <c r="C15" s="384">
        <v>0</v>
      </c>
      <c r="D15" s="385">
        <v>0</v>
      </c>
      <c r="E15" s="385">
        <v>0</v>
      </c>
      <c r="F15" s="385"/>
      <c r="G15" s="384"/>
      <c r="H15" s="384">
        <v>0</v>
      </c>
      <c r="I15" s="384">
        <v>0</v>
      </c>
      <c r="J15" s="384">
        <v>0</v>
      </c>
      <c r="K15" s="384">
        <v>0</v>
      </c>
      <c r="L15" s="385">
        <v>0</v>
      </c>
      <c r="M15" s="385">
        <v>0</v>
      </c>
      <c r="N15" s="384"/>
      <c r="O15" s="384"/>
      <c r="P15" s="385">
        <v>0</v>
      </c>
      <c r="Q15" s="385">
        <v>0</v>
      </c>
    </row>
    <row r="16" spans="1:17">
      <c r="A16" s="460" t="s">
        <v>176</v>
      </c>
      <c r="B16" s="384">
        <v>0</v>
      </c>
      <c r="C16" s="384">
        <v>0</v>
      </c>
      <c r="D16" s="385">
        <v>0</v>
      </c>
      <c r="E16" s="385">
        <v>0</v>
      </c>
      <c r="F16" s="385"/>
      <c r="G16" s="384"/>
      <c r="H16" s="384">
        <v>0</v>
      </c>
      <c r="I16" s="384">
        <v>0</v>
      </c>
      <c r="J16" s="384">
        <v>0</v>
      </c>
      <c r="K16" s="384">
        <v>0</v>
      </c>
      <c r="L16" s="385">
        <v>0</v>
      </c>
      <c r="M16" s="385">
        <v>0</v>
      </c>
      <c r="N16" s="385"/>
      <c r="O16" s="384"/>
      <c r="P16" s="385">
        <v>0</v>
      </c>
      <c r="Q16" s="385">
        <v>0</v>
      </c>
    </row>
    <row r="17" spans="1:20">
      <c r="A17" s="460" t="s">
        <v>177</v>
      </c>
      <c r="B17" s="384">
        <v>0</v>
      </c>
      <c r="C17" s="384">
        <v>0</v>
      </c>
      <c r="D17" s="385">
        <v>0</v>
      </c>
      <c r="E17" s="385">
        <v>0</v>
      </c>
      <c r="F17" s="385"/>
      <c r="G17" s="384"/>
      <c r="H17" s="384">
        <v>0</v>
      </c>
      <c r="I17" s="384">
        <v>0</v>
      </c>
      <c r="J17" s="384">
        <v>0</v>
      </c>
      <c r="K17" s="384">
        <v>0</v>
      </c>
      <c r="L17" s="385">
        <v>0</v>
      </c>
      <c r="M17" s="385">
        <v>0</v>
      </c>
      <c r="N17" s="385"/>
      <c r="O17" s="384"/>
      <c r="P17" s="385">
        <v>0</v>
      </c>
      <c r="Q17" s="385">
        <v>0</v>
      </c>
    </row>
    <row r="18" spans="1:20">
      <c r="A18" s="460" t="s">
        <v>178</v>
      </c>
      <c r="B18" s="384">
        <v>0</v>
      </c>
      <c r="C18" s="384">
        <v>0</v>
      </c>
      <c r="D18" s="385">
        <v>0</v>
      </c>
      <c r="E18" s="385">
        <v>0</v>
      </c>
      <c r="F18" s="385"/>
      <c r="G18" s="385"/>
      <c r="H18" s="384">
        <v>0</v>
      </c>
      <c r="I18" s="384">
        <v>0</v>
      </c>
      <c r="J18" s="384">
        <v>0</v>
      </c>
      <c r="K18" s="384">
        <v>0</v>
      </c>
      <c r="L18" s="385">
        <v>0</v>
      </c>
      <c r="M18" s="385">
        <v>0</v>
      </c>
      <c r="N18" s="385"/>
      <c r="O18" s="385"/>
      <c r="P18" s="385">
        <v>0</v>
      </c>
      <c r="Q18" s="385">
        <v>0</v>
      </c>
    </row>
    <row r="19" spans="1:20" ht="13" thickBot="1">
      <c r="A19" s="468" t="s">
        <v>179</v>
      </c>
      <c r="B19" s="384">
        <v>0</v>
      </c>
      <c r="C19" s="384">
        <v>0</v>
      </c>
      <c r="D19" s="385">
        <v>0</v>
      </c>
      <c r="E19" s="385">
        <v>0</v>
      </c>
      <c r="F19" s="385"/>
      <c r="G19" s="384"/>
      <c r="H19" s="384">
        <v>0</v>
      </c>
      <c r="I19" s="384">
        <v>0</v>
      </c>
      <c r="J19" s="384">
        <v>0</v>
      </c>
      <c r="K19" s="384">
        <v>0</v>
      </c>
      <c r="L19" s="385">
        <v>0</v>
      </c>
      <c r="M19" s="385">
        <v>0</v>
      </c>
      <c r="N19" s="384"/>
      <c r="O19" s="384"/>
      <c r="P19" s="385">
        <v>0</v>
      </c>
      <c r="Q19" s="385">
        <v>0</v>
      </c>
      <c r="S19" s="548"/>
      <c r="T19" s="741"/>
    </row>
    <row r="20" spans="1:20" s="632" customFormat="1" ht="13.5" thickBot="1">
      <c r="A20" s="629" t="s">
        <v>180</v>
      </c>
      <c r="B20" s="630">
        <f>SUM(B8:B19)</f>
        <v>0</v>
      </c>
      <c r="C20" s="630">
        <f t="shared" ref="C20:Q20" si="0">SUM(C8:C19)</f>
        <v>0</v>
      </c>
      <c r="D20" s="630">
        <f t="shared" si="0"/>
        <v>0</v>
      </c>
      <c r="E20" s="630">
        <f t="shared" si="0"/>
        <v>0</v>
      </c>
      <c r="F20" s="631">
        <f t="shared" si="0"/>
        <v>23021</v>
      </c>
      <c r="G20" s="631">
        <f t="shared" si="0"/>
        <v>143370</v>
      </c>
      <c r="H20" s="630">
        <f t="shared" si="0"/>
        <v>0</v>
      </c>
      <c r="I20" s="630">
        <f t="shared" si="0"/>
        <v>0</v>
      </c>
      <c r="J20" s="630">
        <f t="shared" si="0"/>
        <v>0</v>
      </c>
      <c r="K20" s="630">
        <f t="shared" si="0"/>
        <v>0</v>
      </c>
      <c r="L20" s="630">
        <f t="shared" si="0"/>
        <v>0</v>
      </c>
      <c r="M20" s="630">
        <f t="shared" si="0"/>
        <v>0</v>
      </c>
      <c r="N20" s="630">
        <f t="shared" si="0"/>
        <v>23021</v>
      </c>
      <c r="O20" s="630">
        <f t="shared" si="0"/>
        <v>143370</v>
      </c>
      <c r="P20" s="630">
        <f t="shared" si="0"/>
        <v>0</v>
      </c>
      <c r="Q20" s="630">
        <f t="shared" si="0"/>
        <v>0</v>
      </c>
      <c r="S20" s="738"/>
      <c r="T20" s="738"/>
    </row>
    <row r="21" spans="1:20">
      <c r="G21" s="574"/>
    </row>
    <row r="22" spans="1:20" ht="14.5">
      <c r="A22" s="841" t="s">
        <v>510</v>
      </c>
      <c r="B22" s="841"/>
      <c r="C22" s="841"/>
      <c r="D22" s="841"/>
      <c r="E22" s="841"/>
      <c r="F22" s="841"/>
      <c r="G22" s="841"/>
      <c r="H22" s="841"/>
      <c r="I22" s="841"/>
      <c r="J22" s="841"/>
      <c r="K22" s="841"/>
      <c r="L22" s="841"/>
      <c r="M22" s="841"/>
      <c r="N22" s="841"/>
      <c r="O22" s="841"/>
      <c r="P22" s="841"/>
      <c r="Q22" s="841"/>
    </row>
    <row r="23" spans="1:20">
      <c r="A23" s="903" t="s">
        <v>491</v>
      </c>
      <c r="B23" s="903"/>
      <c r="C23" s="903"/>
      <c r="D23" s="903"/>
      <c r="E23" s="903"/>
      <c r="F23" s="903"/>
      <c r="G23" s="903"/>
      <c r="H23" s="903"/>
      <c r="I23" s="903"/>
      <c r="J23" s="903"/>
      <c r="K23" s="903"/>
      <c r="L23" s="903"/>
      <c r="M23" s="903"/>
      <c r="N23" s="903"/>
      <c r="O23" s="903"/>
      <c r="P23" s="903"/>
      <c r="Q23" s="903"/>
    </row>
    <row r="24" spans="1:20" s="151" customFormat="1" ht="12.75" customHeight="1">
      <c r="A24" s="902" t="s">
        <v>181</v>
      </c>
      <c r="B24" s="902"/>
      <c r="C24" s="902"/>
      <c r="D24" s="902"/>
      <c r="E24" s="902"/>
      <c r="F24" s="902"/>
      <c r="G24" s="902"/>
      <c r="H24" s="902"/>
      <c r="I24" s="902"/>
      <c r="J24" s="902"/>
      <c r="K24" s="902"/>
      <c r="L24" s="902"/>
      <c r="M24" s="902"/>
      <c r="N24" s="902"/>
      <c r="O24" s="902"/>
      <c r="P24" s="902"/>
      <c r="Q24" s="902"/>
    </row>
    <row r="25" spans="1:20" s="150" customFormat="1" ht="12.75" customHeight="1">
      <c r="A25" s="870" t="s">
        <v>149</v>
      </c>
      <c r="B25" s="870"/>
      <c r="C25" s="870"/>
      <c r="D25" s="870"/>
      <c r="E25" s="870"/>
      <c r="F25" s="870"/>
      <c r="G25" s="870"/>
      <c r="H25" s="870"/>
      <c r="I25" s="870"/>
      <c r="J25" s="870"/>
      <c r="K25" s="870"/>
      <c r="L25" s="870"/>
      <c r="M25" s="870"/>
      <c r="N25" s="870"/>
      <c r="O25" s="870"/>
      <c r="P25" s="870"/>
      <c r="Q25" s="870"/>
    </row>
    <row r="26" spans="1:20" ht="16.149999999999999" customHeight="1"/>
    <row r="27" spans="1:20" ht="15" customHeight="1">
      <c r="A27" s="884" t="s">
        <v>453</v>
      </c>
      <c r="B27" s="885"/>
      <c r="C27" s="885"/>
      <c r="D27" s="885"/>
      <c r="E27" s="885"/>
      <c r="F27" s="885"/>
      <c r="G27" s="885"/>
      <c r="H27" s="885"/>
      <c r="I27" s="886"/>
      <c r="J27" s="480"/>
      <c r="K27" s="480"/>
      <c r="L27" s="480"/>
      <c r="M27" s="480"/>
      <c r="N27" s="480"/>
      <c r="O27" s="480"/>
      <c r="P27" s="480"/>
      <c r="Q27" s="480"/>
    </row>
    <row r="28" spans="1:20" ht="13">
      <c r="A28" s="714"/>
      <c r="B28" s="892" t="s">
        <v>160</v>
      </c>
      <c r="C28" s="893"/>
      <c r="D28" s="893"/>
      <c r="E28" s="894"/>
      <c r="F28" s="892" t="s">
        <v>161</v>
      </c>
      <c r="G28" s="893"/>
      <c r="H28" s="893"/>
      <c r="I28" s="894"/>
      <c r="J28" s="892" t="s">
        <v>162</v>
      </c>
      <c r="K28" s="893"/>
      <c r="L28" s="893"/>
      <c r="M28" s="894"/>
      <c r="N28" s="892" t="s">
        <v>9</v>
      </c>
      <c r="O28" s="893"/>
      <c r="P28" s="893"/>
      <c r="Q28" s="894"/>
    </row>
    <row r="29" spans="1:20" ht="13.15" hidden="1" customHeight="1">
      <c r="A29" s="481"/>
      <c r="B29" s="423" t="s">
        <v>182</v>
      </c>
      <c r="C29" s="717" t="s">
        <v>164</v>
      </c>
      <c r="D29" s="717"/>
      <c r="E29" s="717"/>
      <c r="F29" s="717" t="s">
        <v>163</v>
      </c>
      <c r="G29" s="717" t="s">
        <v>164</v>
      </c>
      <c r="H29" s="717"/>
      <c r="I29" s="717"/>
      <c r="J29" s="423" t="s">
        <v>163</v>
      </c>
      <c r="K29" s="717" t="s">
        <v>164</v>
      </c>
      <c r="L29" s="717"/>
      <c r="M29" s="717"/>
      <c r="N29" s="423" t="s">
        <v>163</v>
      </c>
      <c r="O29" s="717" t="s">
        <v>164</v>
      </c>
      <c r="P29" s="717"/>
      <c r="Q29" s="717"/>
    </row>
    <row r="30" spans="1:20" ht="13.15" hidden="1" customHeight="1">
      <c r="A30" s="482"/>
      <c r="B30" s="712"/>
      <c r="C30" s="714" t="s">
        <v>165</v>
      </c>
      <c r="D30" s="714" t="s">
        <v>166</v>
      </c>
      <c r="E30" s="714" t="s">
        <v>167</v>
      </c>
      <c r="F30" s="714"/>
      <c r="G30" s="714" t="s">
        <v>165</v>
      </c>
      <c r="H30" s="714" t="s">
        <v>166</v>
      </c>
      <c r="I30" s="714" t="s">
        <v>167</v>
      </c>
      <c r="J30" s="712"/>
      <c r="K30" s="714" t="s">
        <v>165</v>
      </c>
      <c r="L30" s="714" t="s">
        <v>166</v>
      </c>
      <c r="M30" s="714" t="s">
        <v>167</v>
      </c>
      <c r="N30" s="712"/>
      <c r="O30" s="714" t="s">
        <v>165</v>
      </c>
      <c r="P30" s="714" t="s">
        <v>166</v>
      </c>
      <c r="Q30" s="714" t="s">
        <v>167</v>
      </c>
    </row>
    <row r="31" spans="1:20" ht="13.15" customHeight="1">
      <c r="A31" s="897" t="s">
        <v>159</v>
      </c>
      <c r="B31" s="895" t="s">
        <v>182</v>
      </c>
      <c r="C31" s="899" t="s">
        <v>164</v>
      </c>
      <c r="D31" s="900"/>
      <c r="E31" s="901"/>
      <c r="F31" s="895" t="s">
        <v>163</v>
      </c>
      <c r="G31" s="715"/>
      <c r="H31" s="483"/>
      <c r="I31" s="484"/>
      <c r="J31" s="895" t="s">
        <v>163</v>
      </c>
      <c r="K31" s="485"/>
      <c r="L31" s="483"/>
      <c r="M31" s="484"/>
      <c r="N31" s="486"/>
      <c r="O31" s="485"/>
      <c r="P31" s="483"/>
      <c r="Q31" s="484"/>
    </row>
    <row r="32" spans="1:20" ht="28.5" customHeight="1">
      <c r="A32" s="887"/>
      <c r="B32" s="898"/>
      <c r="C32" s="889"/>
      <c r="D32" s="890"/>
      <c r="E32" s="891"/>
      <c r="F32" s="898"/>
      <c r="G32" s="889" t="s">
        <v>164</v>
      </c>
      <c r="H32" s="890"/>
      <c r="I32" s="891"/>
      <c r="J32" s="898"/>
      <c r="K32" s="889" t="s">
        <v>164</v>
      </c>
      <c r="L32" s="890"/>
      <c r="M32" s="891"/>
      <c r="N32" s="898" t="s">
        <v>163</v>
      </c>
      <c r="O32" s="889" t="s">
        <v>164</v>
      </c>
      <c r="P32" s="890"/>
      <c r="Q32" s="891"/>
    </row>
    <row r="33" spans="1:17" ht="13">
      <c r="A33" s="888"/>
      <c r="B33" s="896"/>
      <c r="C33" s="713" t="s">
        <v>165</v>
      </c>
      <c r="D33" s="717" t="s">
        <v>166</v>
      </c>
      <c r="E33" s="717" t="s">
        <v>167</v>
      </c>
      <c r="F33" s="896"/>
      <c r="G33" s="713" t="s">
        <v>165</v>
      </c>
      <c r="H33" s="717" t="s">
        <v>166</v>
      </c>
      <c r="I33" s="717" t="s">
        <v>167</v>
      </c>
      <c r="J33" s="896"/>
      <c r="K33" s="713" t="s">
        <v>165</v>
      </c>
      <c r="L33" s="717" t="s">
        <v>166</v>
      </c>
      <c r="M33" s="717" t="s">
        <v>167</v>
      </c>
      <c r="N33" s="896"/>
      <c r="O33" s="713" t="s">
        <v>165</v>
      </c>
      <c r="P33" s="717" t="s">
        <v>166</v>
      </c>
      <c r="Q33" s="717" t="s">
        <v>167</v>
      </c>
    </row>
    <row r="34" spans="1:17">
      <c r="A34" s="460" t="s">
        <v>168</v>
      </c>
      <c r="B34" s="253"/>
      <c r="C34" s="253"/>
      <c r="D34" s="253"/>
      <c r="E34" s="253"/>
      <c r="F34" s="476"/>
      <c r="G34" s="476"/>
      <c r="H34" s="253"/>
      <c r="I34" s="253"/>
      <c r="J34" s="253"/>
      <c r="K34" s="253"/>
      <c r="L34" s="253"/>
      <c r="M34" s="253"/>
      <c r="N34" s="253"/>
      <c r="O34" s="253"/>
      <c r="P34" s="253"/>
      <c r="Q34" s="253"/>
    </row>
    <row r="35" spans="1:17">
      <c r="A35" s="460" t="s">
        <v>169</v>
      </c>
      <c r="B35" s="240"/>
      <c r="C35" s="240"/>
      <c r="D35" s="240"/>
      <c r="E35" s="240"/>
      <c r="F35" s="476"/>
      <c r="G35" s="476"/>
      <c r="H35" s="253"/>
      <c r="I35" s="253"/>
      <c r="J35" s="253"/>
      <c r="K35" s="253"/>
      <c r="L35" s="240"/>
      <c r="M35" s="240"/>
      <c r="N35" s="253"/>
      <c r="O35" s="253"/>
      <c r="P35" s="253"/>
      <c r="Q35" s="253"/>
    </row>
    <row r="36" spans="1:17">
      <c r="A36" s="460" t="s">
        <v>170</v>
      </c>
      <c r="B36" s="253"/>
      <c r="C36" s="253"/>
      <c r="D36" s="253"/>
      <c r="E36" s="253"/>
      <c r="F36" s="476"/>
      <c r="G36" s="476"/>
      <c r="H36" s="253"/>
      <c r="I36" s="253"/>
      <c r="J36" s="253"/>
      <c r="K36" s="253"/>
      <c r="L36" s="253"/>
      <c r="M36" s="253"/>
      <c r="N36" s="253"/>
      <c r="O36" s="253"/>
      <c r="P36" s="253"/>
      <c r="Q36" s="253"/>
    </row>
    <row r="37" spans="1:17">
      <c r="A37" s="460" t="s">
        <v>171</v>
      </c>
      <c r="B37" s="253"/>
      <c r="C37" s="253"/>
      <c r="D37" s="253"/>
      <c r="E37" s="253"/>
      <c r="F37" s="476"/>
      <c r="G37" s="476"/>
      <c r="H37" s="253"/>
      <c r="I37" s="253"/>
      <c r="J37" s="253"/>
      <c r="K37" s="253"/>
      <c r="L37" s="253"/>
      <c r="M37" s="253"/>
      <c r="N37" s="253"/>
      <c r="O37" s="253"/>
      <c r="P37" s="253"/>
      <c r="Q37" s="253"/>
    </row>
    <row r="38" spans="1:17">
      <c r="A38" s="460" t="s">
        <v>172</v>
      </c>
      <c r="B38" s="253"/>
      <c r="C38" s="253"/>
      <c r="D38" s="253"/>
      <c r="E38" s="253"/>
      <c r="F38" s="476"/>
      <c r="G38" s="476"/>
      <c r="H38" s="253"/>
      <c r="I38" s="253"/>
      <c r="J38" s="253"/>
      <c r="K38" s="253"/>
      <c r="L38" s="253"/>
      <c r="M38" s="253"/>
      <c r="N38" s="253"/>
      <c r="O38" s="253"/>
      <c r="P38" s="253"/>
      <c r="Q38" s="253"/>
    </row>
    <row r="39" spans="1:17">
      <c r="A39" s="460" t="s">
        <v>173</v>
      </c>
      <c r="B39" s="253"/>
      <c r="C39" s="253"/>
      <c r="D39" s="253"/>
      <c r="E39" s="253"/>
      <c r="F39" s="476"/>
      <c r="G39" s="476"/>
      <c r="H39" s="253"/>
      <c r="I39" s="253"/>
      <c r="J39" s="253"/>
      <c r="K39" s="253"/>
      <c r="L39" s="253"/>
      <c r="M39" s="253"/>
      <c r="N39" s="253"/>
      <c r="O39" s="253"/>
      <c r="P39" s="253"/>
      <c r="Q39" s="253"/>
    </row>
    <row r="40" spans="1:17">
      <c r="A40" s="460" t="s">
        <v>174</v>
      </c>
      <c r="B40" s="253"/>
      <c r="C40" s="253"/>
      <c r="D40" s="253"/>
      <c r="E40" s="253"/>
      <c r="F40" s="476"/>
      <c r="G40" s="476"/>
      <c r="H40" s="253"/>
      <c r="I40" s="253"/>
      <c r="J40" s="253"/>
      <c r="K40" s="253"/>
      <c r="L40" s="253"/>
      <c r="M40" s="253"/>
      <c r="N40" s="253"/>
      <c r="O40" s="253"/>
      <c r="P40" s="253"/>
      <c r="Q40" s="253"/>
    </row>
    <row r="41" spans="1:17">
      <c r="A41" s="460" t="s">
        <v>175</v>
      </c>
      <c r="B41" s="253"/>
      <c r="C41" s="253"/>
      <c r="D41" s="253"/>
      <c r="E41" s="253"/>
      <c r="F41" s="476"/>
      <c r="G41" s="476"/>
      <c r="H41" s="253"/>
      <c r="I41" s="253"/>
      <c r="J41" s="253"/>
      <c r="K41" s="253"/>
      <c r="L41" s="253"/>
      <c r="M41" s="253"/>
      <c r="N41" s="253"/>
      <c r="O41" s="253"/>
      <c r="P41" s="253"/>
      <c r="Q41" s="253"/>
    </row>
    <row r="42" spans="1:17">
      <c r="A42" s="460" t="s">
        <v>176</v>
      </c>
      <c r="B42" s="253"/>
      <c r="C42" s="253"/>
      <c r="D42" s="253"/>
      <c r="E42" s="253"/>
      <c r="F42" s="476"/>
      <c r="G42" s="476"/>
      <c r="H42" s="253"/>
      <c r="I42" s="253"/>
      <c r="J42" s="253"/>
      <c r="K42" s="253"/>
      <c r="L42" s="253"/>
      <c r="M42" s="253"/>
      <c r="N42" s="253"/>
      <c r="O42" s="253"/>
      <c r="P42" s="253"/>
      <c r="Q42" s="253"/>
    </row>
    <row r="43" spans="1:17">
      <c r="A43" s="460" t="s">
        <v>177</v>
      </c>
      <c r="B43" s="253"/>
      <c r="C43" s="253"/>
      <c r="D43" s="253"/>
      <c r="E43" s="253"/>
      <c r="F43" s="476"/>
      <c r="G43" s="476"/>
      <c r="H43" s="253"/>
      <c r="I43" s="253"/>
      <c r="J43" s="253"/>
      <c r="K43" s="253"/>
      <c r="L43" s="253"/>
      <c r="M43" s="253"/>
      <c r="N43" s="253"/>
      <c r="O43" s="253"/>
      <c r="P43" s="253"/>
      <c r="Q43" s="253"/>
    </row>
    <row r="44" spans="1:17">
      <c r="A44" s="460" t="s">
        <v>178</v>
      </c>
      <c r="B44" s="253"/>
      <c r="C44" s="253"/>
      <c r="D44" s="253"/>
      <c r="E44" s="253"/>
      <c r="F44" s="476"/>
      <c r="G44" s="476"/>
      <c r="H44" s="253"/>
      <c r="I44" s="253"/>
      <c r="J44" s="253"/>
      <c r="K44" s="253"/>
      <c r="L44" s="253"/>
      <c r="M44" s="253"/>
      <c r="N44" s="253"/>
      <c r="O44" s="253"/>
      <c r="P44" s="253"/>
      <c r="Q44" s="253"/>
    </row>
    <row r="45" spans="1:17" ht="13" thickBot="1">
      <c r="A45" s="468" t="s">
        <v>179</v>
      </c>
      <c r="B45" s="487"/>
      <c r="C45" s="487"/>
      <c r="D45" s="487"/>
      <c r="E45" s="487"/>
      <c r="F45" s="488"/>
      <c r="G45" s="488"/>
      <c r="H45" s="487"/>
      <c r="I45" s="487"/>
      <c r="J45" s="487"/>
      <c r="K45" s="487"/>
      <c r="L45" s="487"/>
      <c r="M45" s="487"/>
      <c r="N45" s="487"/>
      <c r="O45" s="487"/>
      <c r="P45" s="487"/>
      <c r="Q45" s="487"/>
    </row>
    <row r="46" spans="1:17" ht="13.5" thickBot="1">
      <c r="A46" s="329" t="s">
        <v>180</v>
      </c>
      <c r="B46" s="478">
        <f>SUM(B34:B45)</f>
        <v>0</v>
      </c>
      <c r="C46" s="478">
        <f t="shared" ref="C46:Q46" si="1">SUM(C34:C45)</f>
        <v>0</v>
      </c>
      <c r="D46" s="478">
        <f t="shared" si="1"/>
        <v>0</v>
      </c>
      <c r="E46" s="478">
        <f t="shared" si="1"/>
        <v>0</v>
      </c>
      <c r="F46" s="479">
        <f t="shared" si="1"/>
        <v>0</v>
      </c>
      <c r="G46" s="479">
        <f t="shared" si="1"/>
        <v>0</v>
      </c>
      <c r="H46" s="478">
        <f t="shared" si="1"/>
        <v>0</v>
      </c>
      <c r="I46" s="478">
        <f t="shared" si="1"/>
        <v>0</v>
      </c>
      <c r="J46" s="478">
        <f t="shared" si="1"/>
        <v>0</v>
      </c>
      <c r="K46" s="478">
        <f t="shared" si="1"/>
        <v>0</v>
      </c>
      <c r="L46" s="478">
        <f t="shared" si="1"/>
        <v>0</v>
      </c>
      <c r="M46" s="478">
        <f t="shared" si="1"/>
        <v>0</v>
      </c>
      <c r="N46" s="478">
        <f t="shared" si="1"/>
        <v>0</v>
      </c>
      <c r="O46" s="478">
        <f t="shared" si="1"/>
        <v>0</v>
      </c>
      <c r="P46" s="478">
        <f t="shared" si="1"/>
        <v>0</v>
      </c>
      <c r="Q46" s="489">
        <f t="shared" si="1"/>
        <v>0</v>
      </c>
    </row>
    <row r="47" spans="1:17" ht="13">
      <c r="A47" s="490"/>
      <c r="B47" s="491"/>
      <c r="C47" s="491"/>
      <c r="D47" s="491"/>
      <c r="E47" s="491"/>
      <c r="F47" s="492"/>
      <c r="G47" s="492"/>
      <c r="H47" s="491"/>
      <c r="I47" s="491"/>
      <c r="J47" s="491"/>
      <c r="K47" s="491"/>
      <c r="L47" s="491"/>
      <c r="M47" s="491"/>
      <c r="N47" s="491"/>
      <c r="O47" s="491"/>
      <c r="P47" s="491"/>
      <c r="Q47" s="493"/>
    </row>
    <row r="48" spans="1:17">
      <c r="A48" s="902" t="s">
        <v>183</v>
      </c>
      <c r="B48" s="902"/>
      <c r="C48" s="902"/>
      <c r="D48" s="902"/>
      <c r="E48" s="902"/>
      <c r="F48" s="902"/>
      <c r="G48" s="902"/>
      <c r="H48" s="902"/>
      <c r="I48" s="902"/>
      <c r="J48" s="902"/>
      <c r="K48" s="902"/>
      <c r="L48" s="902"/>
      <c r="M48" s="902"/>
      <c r="N48" s="902"/>
      <c r="O48" s="902"/>
      <c r="P48" s="902"/>
      <c r="Q48" s="902"/>
    </row>
    <row r="49" spans="1:17">
      <c r="A49" s="870" t="s">
        <v>149</v>
      </c>
      <c r="B49" s="870"/>
      <c r="C49" s="870"/>
      <c r="D49" s="870"/>
      <c r="E49" s="870"/>
      <c r="F49" s="870"/>
      <c r="G49" s="870"/>
      <c r="H49" s="870"/>
      <c r="I49" s="870"/>
      <c r="J49" s="870"/>
      <c r="K49" s="870"/>
      <c r="L49" s="870"/>
      <c r="M49" s="870"/>
      <c r="N49" s="870"/>
      <c r="O49" s="870"/>
      <c r="P49" s="870"/>
      <c r="Q49" s="870"/>
    </row>
    <row r="50" spans="1:17">
      <c r="A50" s="152"/>
      <c r="B50" s="152"/>
      <c r="C50" s="152"/>
      <c r="D50" s="152"/>
      <c r="E50" s="152"/>
      <c r="F50" s="405"/>
      <c r="G50" s="405"/>
      <c r="H50" s="152"/>
      <c r="I50" s="152"/>
      <c r="J50" s="152"/>
      <c r="K50" s="152"/>
      <c r="L50" s="152"/>
      <c r="M50" s="152"/>
      <c r="N50" s="152"/>
      <c r="O50" s="152"/>
      <c r="P50" s="328"/>
      <c r="Q50" s="328"/>
    </row>
    <row r="51" spans="1:17" ht="15.5">
      <c r="A51" s="884" t="s">
        <v>454</v>
      </c>
      <c r="B51" s="885"/>
      <c r="C51" s="885"/>
      <c r="D51" s="885"/>
      <c r="E51" s="885"/>
      <c r="F51" s="885"/>
      <c r="G51" s="885"/>
      <c r="H51" s="885"/>
      <c r="I51" s="886"/>
      <c r="J51" s="494"/>
      <c r="K51" s="494"/>
      <c r="L51" s="494"/>
      <c r="M51" s="494"/>
      <c r="N51" s="494"/>
      <c r="O51" s="494"/>
      <c r="P51" s="494"/>
      <c r="Q51" s="494"/>
    </row>
    <row r="52" spans="1:17" ht="13">
      <c r="A52" s="897" t="s">
        <v>159</v>
      </c>
      <c r="B52" s="892" t="s">
        <v>160</v>
      </c>
      <c r="C52" s="893"/>
      <c r="D52" s="893"/>
      <c r="E52" s="894"/>
      <c r="F52" s="892" t="s">
        <v>161</v>
      </c>
      <c r="G52" s="893"/>
      <c r="H52" s="893"/>
      <c r="I52" s="894"/>
      <c r="J52" s="892" t="s">
        <v>162</v>
      </c>
      <c r="K52" s="893"/>
      <c r="L52" s="893"/>
      <c r="M52" s="894"/>
      <c r="N52" s="892" t="s">
        <v>9</v>
      </c>
      <c r="O52" s="893"/>
      <c r="P52" s="893"/>
      <c r="Q52" s="894"/>
    </row>
    <row r="53" spans="1:17" ht="33.75" customHeight="1">
      <c r="A53" s="887"/>
      <c r="B53" s="895" t="s">
        <v>455</v>
      </c>
      <c r="C53" s="892" t="s">
        <v>164</v>
      </c>
      <c r="D53" s="893"/>
      <c r="E53" s="894"/>
      <c r="F53" s="895" t="s">
        <v>456</v>
      </c>
      <c r="G53" s="892" t="s">
        <v>164</v>
      </c>
      <c r="H53" s="893"/>
      <c r="I53" s="894"/>
      <c r="J53" s="895" t="s">
        <v>455</v>
      </c>
      <c r="K53" s="892" t="s">
        <v>164</v>
      </c>
      <c r="L53" s="893"/>
      <c r="M53" s="894"/>
      <c r="N53" s="895" t="s">
        <v>455</v>
      </c>
      <c r="O53" s="892" t="s">
        <v>164</v>
      </c>
      <c r="P53" s="893"/>
      <c r="Q53" s="894"/>
    </row>
    <row r="54" spans="1:17" ht="19.5" customHeight="1">
      <c r="A54" s="888"/>
      <c r="B54" s="896"/>
      <c r="C54" s="717" t="s">
        <v>165</v>
      </c>
      <c r="D54" s="717" t="s">
        <v>166</v>
      </c>
      <c r="E54" s="717" t="s">
        <v>167</v>
      </c>
      <c r="F54" s="896"/>
      <c r="G54" s="717" t="s">
        <v>512</v>
      </c>
      <c r="H54" s="717" t="s">
        <v>166</v>
      </c>
      <c r="I54" s="717" t="s">
        <v>167</v>
      </c>
      <c r="J54" s="896"/>
      <c r="K54" s="717" t="s">
        <v>165</v>
      </c>
      <c r="L54" s="717" t="s">
        <v>166</v>
      </c>
      <c r="M54" s="717" t="s">
        <v>167</v>
      </c>
      <c r="N54" s="896"/>
      <c r="O54" s="717" t="s">
        <v>165</v>
      </c>
      <c r="P54" s="717" t="s">
        <v>166</v>
      </c>
      <c r="Q54" s="717" t="s">
        <v>167</v>
      </c>
    </row>
    <row r="55" spans="1:17">
      <c r="A55" s="460" t="s">
        <v>168</v>
      </c>
      <c r="B55" s="253"/>
      <c r="C55" s="253"/>
      <c r="D55" s="253"/>
      <c r="E55" s="253"/>
      <c r="F55" s="476"/>
      <c r="G55" s="476"/>
      <c r="H55" s="253"/>
      <c r="I55" s="253"/>
      <c r="J55" s="253"/>
      <c r="K55" s="253"/>
      <c r="L55" s="253"/>
      <c r="M55" s="253"/>
      <c r="N55" s="253"/>
      <c r="O55" s="253"/>
      <c r="P55" s="253"/>
      <c r="Q55" s="253"/>
    </row>
    <row r="56" spans="1:17">
      <c r="A56" s="460" t="s">
        <v>169</v>
      </c>
      <c r="B56" s="240"/>
      <c r="C56" s="240"/>
      <c r="D56" s="240"/>
      <c r="E56" s="240"/>
      <c r="F56" s="476"/>
      <c r="G56" s="476"/>
      <c r="H56" s="253"/>
      <c r="I56" s="253"/>
      <c r="J56" s="253"/>
      <c r="K56" s="253"/>
      <c r="L56" s="240"/>
      <c r="M56" s="240"/>
      <c r="N56" s="253"/>
      <c r="O56" s="253"/>
      <c r="P56" s="253"/>
      <c r="Q56" s="253"/>
    </row>
    <row r="57" spans="1:17">
      <c r="A57" s="460" t="s">
        <v>170</v>
      </c>
      <c r="B57" s="253"/>
      <c r="C57" s="253"/>
      <c r="D57" s="253"/>
      <c r="E57" s="253"/>
      <c r="F57" s="476"/>
      <c r="G57" s="476"/>
      <c r="H57" s="253"/>
      <c r="I57" s="253"/>
      <c r="J57" s="253"/>
      <c r="K57" s="253"/>
      <c r="L57" s="253"/>
      <c r="M57" s="253"/>
      <c r="N57" s="253"/>
      <c r="O57" s="253"/>
      <c r="P57" s="253"/>
      <c r="Q57" s="253"/>
    </row>
    <row r="58" spans="1:17">
      <c r="A58" s="460" t="s">
        <v>171</v>
      </c>
      <c r="B58" s="253"/>
      <c r="C58" s="253"/>
      <c r="D58" s="253"/>
      <c r="E58" s="253"/>
      <c r="F58" s="476"/>
      <c r="G58" s="476"/>
      <c r="H58" s="253"/>
      <c r="I58" s="253"/>
      <c r="J58" s="253"/>
      <c r="K58" s="253"/>
      <c r="L58" s="253"/>
      <c r="M58" s="253"/>
      <c r="N58" s="253"/>
      <c r="O58" s="253"/>
      <c r="P58" s="253"/>
      <c r="Q58" s="253"/>
    </row>
    <row r="59" spans="1:17">
      <c r="A59" s="460" t="s">
        <v>172</v>
      </c>
      <c r="B59" s="253"/>
      <c r="C59" s="253"/>
      <c r="D59" s="253"/>
      <c r="E59" s="253"/>
      <c r="F59" s="476"/>
      <c r="G59" s="476"/>
      <c r="H59" s="253"/>
      <c r="I59" s="253"/>
      <c r="J59" s="253"/>
      <c r="K59" s="253"/>
      <c r="L59" s="253"/>
      <c r="M59" s="253"/>
      <c r="N59" s="253"/>
      <c r="O59" s="253"/>
      <c r="P59" s="253"/>
      <c r="Q59" s="253"/>
    </row>
    <row r="60" spans="1:17">
      <c r="A60" s="460" t="s">
        <v>173</v>
      </c>
      <c r="B60" s="253"/>
      <c r="C60" s="253"/>
      <c r="D60" s="253"/>
      <c r="E60" s="253"/>
      <c r="F60" s="476"/>
      <c r="G60" s="476"/>
      <c r="H60" s="253"/>
      <c r="I60" s="253"/>
      <c r="J60" s="253"/>
      <c r="K60" s="253"/>
      <c r="L60" s="253"/>
      <c r="M60" s="253"/>
      <c r="N60" s="253"/>
      <c r="O60" s="253"/>
      <c r="P60" s="253"/>
      <c r="Q60" s="253"/>
    </row>
    <row r="61" spans="1:17">
      <c r="A61" s="460" t="s">
        <v>174</v>
      </c>
      <c r="B61" s="253"/>
      <c r="C61" s="253"/>
      <c r="D61" s="253"/>
      <c r="E61" s="253"/>
      <c r="F61" s="476"/>
      <c r="G61" s="476"/>
      <c r="H61" s="253"/>
      <c r="I61" s="253"/>
      <c r="J61" s="253"/>
      <c r="K61" s="253"/>
      <c r="L61" s="253"/>
      <c r="M61" s="253"/>
      <c r="N61" s="253"/>
      <c r="O61" s="253"/>
      <c r="P61" s="253"/>
      <c r="Q61" s="253"/>
    </row>
    <row r="62" spans="1:17">
      <c r="A62" s="460" t="s">
        <v>175</v>
      </c>
      <c r="B62" s="253"/>
      <c r="C62" s="253"/>
      <c r="D62" s="253"/>
      <c r="E62" s="253"/>
      <c r="F62" s="476"/>
      <c r="G62" s="476"/>
      <c r="H62" s="253"/>
      <c r="I62" s="253"/>
      <c r="J62" s="253"/>
      <c r="K62" s="253"/>
      <c r="L62" s="253"/>
      <c r="M62" s="253"/>
      <c r="N62" s="253"/>
      <c r="O62" s="253"/>
      <c r="P62" s="253"/>
      <c r="Q62" s="253"/>
    </row>
    <row r="63" spans="1:17">
      <c r="A63" s="460" t="s">
        <v>176</v>
      </c>
      <c r="B63" s="253"/>
      <c r="C63" s="253"/>
      <c r="D63" s="253"/>
      <c r="E63" s="253"/>
      <c r="F63" s="476"/>
      <c r="G63" s="476"/>
      <c r="H63" s="253"/>
      <c r="I63" s="253"/>
      <c r="J63" s="253"/>
      <c r="K63" s="253"/>
      <c r="L63" s="253"/>
      <c r="M63" s="253"/>
      <c r="N63" s="253">
        <f>F63</f>
        <v>0</v>
      </c>
      <c r="O63" s="253">
        <f>G63</f>
        <v>0</v>
      </c>
      <c r="P63" s="253"/>
      <c r="Q63" s="253"/>
    </row>
    <row r="64" spans="1:17">
      <c r="A64" s="460" t="s">
        <v>177</v>
      </c>
      <c r="B64" s="253"/>
      <c r="C64" s="253"/>
      <c r="D64" s="253"/>
      <c r="E64" s="253"/>
      <c r="F64" s="476"/>
      <c r="G64" s="476"/>
      <c r="H64" s="253"/>
      <c r="I64" s="253"/>
      <c r="J64" s="253"/>
      <c r="K64" s="253"/>
      <c r="L64" s="253"/>
      <c r="M64" s="253"/>
      <c r="N64" s="253">
        <f>F64</f>
        <v>0</v>
      </c>
      <c r="O64" s="253">
        <f>G64</f>
        <v>0</v>
      </c>
      <c r="P64" s="253"/>
      <c r="Q64" s="253"/>
    </row>
    <row r="65" spans="1:17">
      <c r="A65" s="460" t="s">
        <v>178</v>
      </c>
      <c r="B65" s="253"/>
      <c r="C65" s="253"/>
      <c r="D65" s="253"/>
      <c r="E65" s="253"/>
      <c r="F65" s="476"/>
      <c r="G65" s="476"/>
      <c r="H65" s="253"/>
      <c r="I65" s="253"/>
      <c r="J65" s="253"/>
      <c r="K65" s="253"/>
      <c r="L65" s="253"/>
      <c r="M65" s="253"/>
      <c r="N65" s="253"/>
      <c r="O65" s="253"/>
      <c r="P65" s="253"/>
      <c r="Q65" s="253"/>
    </row>
    <row r="66" spans="1:17" ht="13" thickBot="1">
      <c r="A66" s="468" t="s">
        <v>179</v>
      </c>
      <c r="B66" s="487"/>
      <c r="C66" s="487"/>
      <c r="D66" s="487"/>
      <c r="E66" s="487"/>
      <c r="F66" s="488"/>
      <c r="G66" s="488"/>
      <c r="H66" s="487"/>
      <c r="I66" s="487"/>
      <c r="J66" s="487"/>
      <c r="K66" s="487"/>
      <c r="L66" s="487"/>
      <c r="M66" s="487"/>
      <c r="N66" s="487"/>
      <c r="O66" s="487"/>
      <c r="P66" s="487"/>
      <c r="Q66" s="487"/>
    </row>
    <row r="67" spans="1:17" ht="13.5" thickBot="1">
      <c r="A67" s="329" t="s">
        <v>180</v>
      </c>
      <c r="B67" s="478">
        <f>SUM(B55:B66)</f>
        <v>0</v>
      </c>
      <c r="C67" s="478">
        <f t="shared" ref="C67:Q67" si="2">SUM(C55:C66)</f>
        <v>0</v>
      </c>
      <c r="D67" s="478">
        <f t="shared" si="2"/>
        <v>0</v>
      </c>
      <c r="E67" s="478">
        <f t="shared" si="2"/>
        <v>0</v>
      </c>
      <c r="F67" s="479">
        <f t="shared" si="2"/>
        <v>0</v>
      </c>
      <c r="G67" s="479">
        <f t="shared" si="2"/>
        <v>0</v>
      </c>
      <c r="H67" s="478">
        <f t="shared" si="2"/>
        <v>0</v>
      </c>
      <c r="I67" s="478">
        <f t="shared" si="2"/>
        <v>0</v>
      </c>
      <c r="J67" s="478">
        <f t="shared" si="2"/>
        <v>0</v>
      </c>
      <c r="K67" s="478">
        <f t="shared" si="2"/>
        <v>0</v>
      </c>
      <c r="L67" s="478">
        <f t="shared" si="2"/>
        <v>0</v>
      </c>
      <c r="M67" s="478">
        <f t="shared" si="2"/>
        <v>0</v>
      </c>
      <c r="N67" s="478">
        <f t="shared" si="2"/>
        <v>0</v>
      </c>
      <c r="O67" s="478">
        <f t="shared" si="2"/>
        <v>0</v>
      </c>
      <c r="P67" s="478">
        <f t="shared" si="2"/>
        <v>0</v>
      </c>
      <c r="Q67" s="489">
        <f t="shared" si="2"/>
        <v>0</v>
      </c>
    </row>
    <row r="69" spans="1:17">
      <c r="A69" s="905" t="s">
        <v>184</v>
      </c>
      <c r="B69" s="905"/>
      <c r="C69" s="905"/>
      <c r="D69" s="905"/>
      <c r="E69" s="905"/>
      <c r="F69" s="905"/>
      <c r="G69" s="905"/>
      <c r="H69" s="905"/>
      <c r="I69" s="905"/>
      <c r="J69" s="905"/>
      <c r="K69" s="905"/>
      <c r="L69" s="905"/>
      <c r="M69" s="905"/>
      <c r="N69" s="905"/>
      <c r="O69" s="905"/>
      <c r="P69" s="905"/>
      <c r="Q69" s="905"/>
    </row>
    <row r="70" spans="1:17">
      <c r="A70" s="870" t="s">
        <v>149</v>
      </c>
      <c r="B70" s="870"/>
      <c r="C70" s="870"/>
      <c r="D70" s="870"/>
      <c r="E70" s="870"/>
      <c r="F70" s="870"/>
      <c r="G70" s="870"/>
      <c r="H70" s="870"/>
      <c r="I70" s="870"/>
      <c r="J70" s="870"/>
      <c r="K70" s="870"/>
      <c r="L70" s="870"/>
      <c r="M70" s="870"/>
      <c r="N70" s="870"/>
      <c r="O70" s="870"/>
      <c r="P70" s="870"/>
      <c r="Q70" s="870"/>
    </row>
    <row r="71" spans="1:17">
      <c r="A71" s="904" t="s">
        <v>513</v>
      </c>
      <c r="B71" s="904"/>
      <c r="C71" s="904"/>
      <c r="D71" s="904"/>
      <c r="E71" s="904"/>
      <c r="F71" s="904"/>
      <c r="G71" s="904"/>
      <c r="H71" s="904"/>
      <c r="I71" s="904"/>
      <c r="J71" s="904"/>
      <c r="K71" s="904"/>
      <c r="L71" s="904"/>
      <c r="M71" s="904"/>
      <c r="N71" s="904"/>
      <c r="O71" s="904"/>
      <c r="P71" s="904"/>
      <c r="Q71" s="904"/>
    </row>
  </sheetData>
  <mergeCells count="54">
    <mergeCell ref="A22:Q22"/>
    <mergeCell ref="A23:Q23"/>
    <mergeCell ref="A71:Q71"/>
    <mergeCell ref="A69:Q69"/>
    <mergeCell ref="A70:Q70"/>
    <mergeCell ref="A52:A54"/>
    <mergeCell ref="B52:E52"/>
    <mergeCell ref="F52:I52"/>
    <mergeCell ref="J52:M52"/>
    <mergeCell ref="N52:Q52"/>
    <mergeCell ref="B53:B54"/>
    <mergeCell ref="C53:E53"/>
    <mergeCell ref="F53:F54"/>
    <mergeCell ref="G53:I53"/>
    <mergeCell ref="J53:J54"/>
    <mergeCell ref="O32:Q32"/>
    <mergeCell ref="A48:Q48"/>
    <mergeCell ref="A49:Q49"/>
    <mergeCell ref="J31:J33"/>
    <mergeCell ref="K53:M53"/>
    <mergeCell ref="N53:N54"/>
    <mergeCell ref="O53:Q53"/>
    <mergeCell ref="N6:N7"/>
    <mergeCell ref="A51:I51"/>
    <mergeCell ref="A31:A33"/>
    <mergeCell ref="B31:B33"/>
    <mergeCell ref="C31:E32"/>
    <mergeCell ref="F31:F33"/>
    <mergeCell ref="G32:I32"/>
    <mergeCell ref="K32:M32"/>
    <mergeCell ref="N32:N33"/>
    <mergeCell ref="A24:Q24"/>
    <mergeCell ref="A25:Q25"/>
    <mergeCell ref="A27:I27"/>
    <mergeCell ref="B28:E28"/>
    <mergeCell ref="F28:I28"/>
    <mergeCell ref="J28:M28"/>
    <mergeCell ref="N28:Q28"/>
    <mergeCell ref="A1:Q1"/>
    <mergeCell ref="A2:Q2"/>
    <mergeCell ref="A3:Q3"/>
    <mergeCell ref="A4:I4"/>
    <mergeCell ref="A5:A7"/>
    <mergeCell ref="B5:E5"/>
    <mergeCell ref="F5:I5"/>
    <mergeCell ref="J5:M5"/>
    <mergeCell ref="N5:Q5"/>
    <mergeCell ref="B6:B7"/>
    <mergeCell ref="O6:Q6"/>
    <mergeCell ref="C6:E6"/>
    <mergeCell ref="F6:F7"/>
    <mergeCell ref="G6:I6"/>
    <mergeCell ref="J6:J7"/>
    <mergeCell ref="K6:M6"/>
  </mergeCells>
  <printOptions horizontalCentered="1" verticalCentered="1" headings="1"/>
  <pageMargins left="0.25" right="0.25" top="0.5" bottom="0.5" header="0.5" footer="0.5"/>
  <pageSetup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zoomScale="85" zoomScaleNormal="85" workbookViewId="0">
      <selection activeCell="F30" sqref="F30:F31"/>
    </sheetView>
  </sheetViews>
  <sheetFormatPr defaultRowHeight="12.5"/>
  <cols>
    <col min="1" max="1" width="33.453125" customWidth="1"/>
    <col min="2" max="4" width="14.7265625" customWidth="1"/>
    <col min="5" max="13" width="11.7265625" customWidth="1"/>
    <col min="14" max="14" width="11.54296875" bestFit="1" customWidth="1"/>
  </cols>
  <sheetData>
    <row r="1" spans="1:14" ht="15.5">
      <c r="A1" s="907" t="s">
        <v>185</v>
      </c>
      <c r="B1" s="907"/>
      <c r="C1" s="907"/>
      <c r="D1" s="907"/>
      <c r="E1" s="907"/>
      <c r="F1" s="907"/>
      <c r="G1" s="907"/>
      <c r="H1" s="907"/>
      <c r="I1" s="907"/>
      <c r="J1" s="907"/>
      <c r="K1" s="907"/>
      <c r="L1" s="907"/>
      <c r="M1" s="907"/>
    </row>
    <row r="2" spans="1:14" ht="15.5">
      <c r="A2" s="907" t="s">
        <v>1</v>
      </c>
      <c r="B2" s="910"/>
      <c r="C2" s="910"/>
      <c r="D2" s="910"/>
      <c r="E2" s="910"/>
      <c r="F2" s="910"/>
      <c r="G2" s="910"/>
      <c r="H2" s="910"/>
      <c r="I2" s="910"/>
      <c r="J2" s="910"/>
      <c r="K2" s="910"/>
      <c r="L2" s="910"/>
      <c r="M2" s="910"/>
    </row>
    <row r="3" spans="1:14" ht="15.5">
      <c r="A3" s="908" t="s">
        <v>540</v>
      </c>
      <c r="B3" s="909"/>
      <c r="C3" s="909"/>
      <c r="D3" s="909"/>
      <c r="E3" s="909"/>
      <c r="F3" s="909"/>
      <c r="G3" s="909"/>
      <c r="H3" s="909"/>
      <c r="I3" s="909"/>
      <c r="J3" s="909"/>
      <c r="K3" s="909"/>
      <c r="L3" s="909"/>
      <c r="M3" s="909"/>
    </row>
    <row r="4" spans="1:14" s="35" customFormat="1" ht="15.5">
      <c r="A4" s="535"/>
      <c r="B4" s="536"/>
      <c r="C4" s="536"/>
      <c r="D4" s="536"/>
      <c r="E4" s="536"/>
      <c r="F4" s="536"/>
      <c r="G4" s="536"/>
      <c r="H4" s="536"/>
      <c r="I4" s="536"/>
      <c r="J4" s="536"/>
      <c r="K4" s="536"/>
      <c r="L4" s="536"/>
      <c r="M4" s="536"/>
    </row>
    <row r="5" spans="1:14" ht="24" customHeight="1">
      <c r="A5" s="306"/>
      <c r="B5" s="911" t="s">
        <v>186</v>
      </c>
      <c r="C5" s="911"/>
      <c r="D5" s="911"/>
      <c r="E5" s="911" t="s">
        <v>3</v>
      </c>
      <c r="F5" s="911"/>
      <c r="G5" s="911"/>
      <c r="H5" s="911" t="s">
        <v>187</v>
      </c>
      <c r="I5" s="911"/>
      <c r="J5" s="911"/>
      <c r="K5" s="912" t="s">
        <v>188</v>
      </c>
      <c r="L5" s="913"/>
      <c r="M5" s="913"/>
    </row>
    <row r="6" spans="1:14" ht="21.75" customHeight="1">
      <c r="A6" s="306"/>
      <c r="B6" s="794" t="s">
        <v>7</v>
      </c>
      <c r="C6" s="794" t="s">
        <v>8</v>
      </c>
      <c r="D6" s="794" t="s">
        <v>9</v>
      </c>
      <c r="E6" s="794" t="s">
        <v>7</v>
      </c>
      <c r="F6" s="794" t="s">
        <v>8</v>
      </c>
      <c r="G6" s="794" t="s">
        <v>9</v>
      </c>
      <c r="H6" s="794" t="s">
        <v>7</v>
      </c>
      <c r="I6" s="794" t="s">
        <v>8</v>
      </c>
      <c r="J6" s="794" t="s">
        <v>9</v>
      </c>
      <c r="K6" s="794" t="s">
        <v>7</v>
      </c>
      <c r="L6" s="794" t="s">
        <v>8</v>
      </c>
      <c r="M6" s="794" t="s">
        <v>9</v>
      </c>
    </row>
    <row r="7" spans="1:14" ht="13">
      <c r="A7" s="3" t="s">
        <v>87</v>
      </c>
      <c r="B7" s="1"/>
      <c r="C7" s="1"/>
      <c r="D7" s="1"/>
      <c r="E7" s="1"/>
      <c r="F7" s="1"/>
      <c r="G7" s="1"/>
      <c r="H7" s="1"/>
      <c r="I7" s="1"/>
      <c r="J7" s="1"/>
      <c r="K7" s="1"/>
      <c r="L7" s="1"/>
      <c r="M7" s="1"/>
    </row>
    <row r="8" spans="1:14" ht="15" thickBot="1">
      <c r="A8" s="361" t="s">
        <v>189</v>
      </c>
      <c r="B8" s="406" t="s">
        <v>12</v>
      </c>
      <c r="C8" s="377">
        <v>1000000</v>
      </c>
      <c r="D8" s="407">
        <f>SUM(C8)</f>
        <v>1000000</v>
      </c>
      <c r="E8" s="406" t="s">
        <v>12</v>
      </c>
      <c r="F8" s="378">
        <v>0</v>
      </c>
      <c r="G8" s="407">
        <f>SUM(F8)</f>
        <v>0</v>
      </c>
      <c r="H8" s="406" t="s">
        <v>12</v>
      </c>
      <c r="I8" s="378">
        <v>186571.83000000002</v>
      </c>
      <c r="J8" s="751">
        <f>SUM(I8)</f>
        <v>186571.83000000002</v>
      </c>
      <c r="K8" s="406" t="s">
        <v>12</v>
      </c>
      <c r="L8" s="379">
        <f t="shared" ref="L8:M15" si="0">IF(C8=0, 0, I8/C8)</f>
        <v>0.18657183000000002</v>
      </c>
      <c r="M8" s="379">
        <f t="shared" si="0"/>
        <v>0.18657183000000002</v>
      </c>
    </row>
    <row r="9" spans="1:14" s="35" customFormat="1" ht="13.5" thickBot="1">
      <c r="A9" s="224" t="s">
        <v>190</v>
      </c>
      <c r="B9" s="410" t="s">
        <v>12</v>
      </c>
      <c r="C9" s="411">
        <f>SUM(C8)</f>
        <v>1000000</v>
      </c>
      <c r="D9" s="412">
        <f>SUM(D8)</f>
        <v>1000000</v>
      </c>
      <c r="E9" s="410" t="s">
        <v>12</v>
      </c>
      <c r="F9" s="413">
        <f>SUM(F8)</f>
        <v>0</v>
      </c>
      <c r="G9" s="412">
        <f>SUM(G8)</f>
        <v>0</v>
      </c>
      <c r="H9" s="410" t="s">
        <v>12</v>
      </c>
      <c r="I9" s="413">
        <f>SUM(I8)</f>
        <v>186571.83000000002</v>
      </c>
      <c r="J9" s="412">
        <f>SUM(J8)</f>
        <v>186571.83000000002</v>
      </c>
      <c r="K9" s="410" t="s">
        <v>12</v>
      </c>
      <c r="L9" s="414">
        <f>I9/C9</f>
        <v>0.18657183000000002</v>
      </c>
      <c r="M9" s="414">
        <f t="shared" si="0"/>
        <v>0.18657183000000002</v>
      </c>
    </row>
    <row r="10" spans="1:14" ht="13">
      <c r="A10" s="408" t="s">
        <v>191</v>
      </c>
      <c r="B10" s="409"/>
      <c r="C10" s="409"/>
      <c r="D10" s="409"/>
      <c r="E10" s="409"/>
      <c r="F10" s="409"/>
      <c r="G10" s="409"/>
      <c r="H10" s="409"/>
      <c r="I10" s="409"/>
      <c r="J10" s="409"/>
      <c r="K10" s="409"/>
      <c r="L10" s="409"/>
      <c r="M10" s="409"/>
    </row>
    <row r="11" spans="1:14" s="11" customFormat="1" ht="17.25" customHeight="1">
      <c r="A11" s="2" t="s">
        <v>516</v>
      </c>
      <c r="B11" s="308" t="s">
        <v>12</v>
      </c>
      <c r="C11" s="225">
        <v>137500</v>
      </c>
      <c r="D11" s="309">
        <f>SUM(C11)</f>
        <v>137500</v>
      </c>
      <c r="E11" s="308" t="s">
        <v>12</v>
      </c>
      <c r="F11" s="307">
        <v>0</v>
      </c>
      <c r="G11" s="307">
        <f>SUM(E11:F11)</f>
        <v>0</v>
      </c>
      <c r="H11" s="308" t="s">
        <v>12</v>
      </c>
      <c r="I11" s="307">
        <v>139547.09999999998</v>
      </c>
      <c r="J11" s="307">
        <f>SUM(H11:I11)</f>
        <v>139547.09999999998</v>
      </c>
      <c r="K11" s="308" t="s">
        <v>12</v>
      </c>
      <c r="L11" s="226">
        <f t="shared" si="0"/>
        <v>1.0148879999999998</v>
      </c>
      <c r="M11" s="303">
        <f t="shared" si="0"/>
        <v>1.0148879999999998</v>
      </c>
      <c r="N11" s="748"/>
    </row>
    <row r="12" spans="1:14" s="11" customFormat="1" ht="14.5">
      <c r="A12" s="2" t="s">
        <v>517</v>
      </c>
      <c r="B12" s="308" t="s">
        <v>12</v>
      </c>
      <c r="C12" s="225">
        <v>125000</v>
      </c>
      <c r="D12" s="310">
        <f t="shared" ref="D12:D14" si="1">SUM(C12)</f>
        <v>125000</v>
      </c>
      <c r="E12" s="308" t="s">
        <v>12</v>
      </c>
      <c r="F12" s="307">
        <v>0</v>
      </c>
      <c r="G12" s="307">
        <f t="shared" ref="G12:G14" si="2">SUM(E12:F12)</f>
        <v>0</v>
      </c>
      <c r="H12" s="308" t="s">
        <v>12</v>
      </c>
      <c r="I12" s="307">
        <v>246582.43</v>
      </c>
      <c r="J12" s="307">
        <f t="shared" ref="J12:J14" si="3">SUM(H12:I12)</f>
        <v>246582.43</v>
      </c>
      <c r="K12" s="308" t="s">
        <v>12</v>
      </c>
      <c r="L12" s="226">
        <f t="shared" si="0"/>
        <v>1.9726594399999999</v>
      </c>
      <c r="M12" s="303">
        <f t="shared" si="0"/>
        <v>1.9726594399999999</v>
      </c>
      <c r="N12" s="748"/>
    </row>
    <row r="13" spans="1:14" s="11" customFormat="1" ht="14.5">
      <c r="A13" s="2" t="s">
        <v>192</v>
      </c>
      <c r="B13" s="308" t="s">
        <v>12</v>
      </c>
      <c r="C13" s="225">
        <v>37500</v>
      </c>
      <c r="D13" s="310">
        <f t="shared" si="1"/>
        <v>37500</v>
      </c>
      <c r="E13" s="308" t="s">
        <v>12</v>
      </c>
      <c r="F13" s="307">
        <v>0</v>
      </c>
      <c r="G13" s="307">
        <f t="shared" si="2"/>
        <v>0</v>
      </c>
      <c r="H13" s="308" t="s">
        <v>12</v>
      </c>
      <c r="I13" s="307">
        <v>37500</v>
      </c>
      <c r="J13" s="307">
        <f t="shared" si="3"/>
        <v>37500</v>
      </c>
      <c r="K13" s="308" t="s">
        <v>12</v>
      </c>
      <c r="L13" s="226">
        <f t="shared" si="0"/>
        <v>1</v>
      </c>
      <c r="M13" s="303">
        <f t="shared" si="0"/>
        <v>1</v>
      </c>
      <c r="N13" s="748"/>
    </row>
    <row r="14" spans="1:14" s="11" customFormat="1" ht="17" thickBot="1">
      <c r="A14" s="627" t="s">
        <v>386</v>
      </c>
      <c r="B14" s="308" t="s">
        <v>12</v>
      </c>
      <c r="C14" s="225">
        <v>200000</v>
      </c>
      <c r="D14" s="310">
        <f t="shared" si="1"/>
        <v>200000</v>
      </c>
      <c r="E14" s="308" t="s">
        <v>12</v>
      </c>
      <c r="F14" s="307">
        <v>0</v>
      </c>
      <c r="G14" s="307">
        <f t="shared" si="2"/>
        <v>0</v>
      </c>
      <c r="H14" s="308" t="s">
        <v>12</v>
      </c>
      <c r="I14" s="307">
        <v>26907.87</v>
      </c>
      <c r="J14" s="307">
        <f t="shared" si="3"/>
        <v>26907.87</v>
      </c>
      <c r="K14" s="308" t="s">
        <v>12</v>
      </c>
      <c r="L14" s="226">
        <f t="shared" si="0"/>
        <v>0.13453935</v>
      </c>
      <c r="M14" s="303">
        <f t="shared" si="0"/>
        <v>0.13453935</v>
      </c>
      <c r="N14" s="748"/>
    </row>
    <row r="15" spans="1:14" s="11" customFormat="1" ht="13.5" thickBot="1">
      <c r="A15" s="224" t="s">
        <v>193</v>
      </c>
      <c r="B15" s="380" t="s">
        <v>12</v>
      </c>
      <c r="C15" s="381">
        <f>SUM(C11:C14)</f>
        <v>500000</v>
      </c>
      <c r="D15" s="381">
        <f>SUM(D11:D14)</f>
        <v>500000</v>
      </c>
      <c r="E15" s="380" t="s">
        <v>12</v>
      </c>
      <c r="F15" s="381">
        <f>SUM(F11:F14)</f>
        <v>0</v>
      </c>
      <c r="G15" s="381">
        <f>SUM(G11:G14)</f>
        <v>0</v>
      </c>
      <c r="H15" s="380" t="s">
        <v>12</v>
      </c>
      <c r="I15" s="381">
        <f>SUM(I11:I14)</f>
        <v>450537.39999999997</v>
      </c>
      <c r="J15" s="381">
        <f>SUM(J11:J14)</f>
        <v>450537.39999999997</v>
      </c>
      <c r="K15" s="380" t="s">
        <v>12</v>
      </c>
      <c r="L15" s="382">
        <f>I15/C15</f>
        <v>0.90107479999999995</v>
      </c>
      <c r="M15" s="382">
        <f t="shared" si="0"/>
        <v>0.90107479999999995</v>
      </c>
      <c r="N15" s="749"/>
    </row>
    <row r="16" spans="1:14" s="11" customFormat="1">
      <c r="I16" s="747"/>
    </row>
    <row r="17" spans="1:18" s="11" customFormat="1" ht="14.5">
      <c r="A17" s="914" t="s">
        <v>194</v>
      </c>
      <c r="B17" s="914"/>
      <c r="C17" s="914"/>
      <c r="D17" s="914"/>
      <c r="E17" s="914"/>
      <c r="F17" s="914"/>
      <c r="G17" s="914"/>
      <c r="H17" s="914"/>
      <c r="I17" s="914"/>
      <c r="J17" s="914"/>
      <c r="K17" s="914"/>
      <c r="L17" s="914"/>
      <c r="M17" s="914"/>
    </row>
    <row r="18" spans="1:18" s="11" customFormat="1" ht="14.5">
      <c r="A18" s="915" t="s">
        <v>388</v>
      </c>
      <c r="B18" s="915"/>
      <c r="C18" s="915"/>
      <c r="D18" s="915"/>
      <c r="E18" s="915"/>
      <c r="F18" s="915"/>
      <c r="G18" s="915"/>
      <c r="H18" s="915"/>
      <c r="I18" s="915"/>
      <c r="J18" s="915"/>
      <c r="K18" s="915"/>
      <c r="L18" s="915"/>
      <c r="M18" s="915"/>
    </row>
    <row r="19" spans="1:18" s="11" customFormat="1" ht="14.5">
      <c r="A19" s="916" t="s">
        <v>515</v>
      </c>
      <c r="B19" s="916"/>
      <c r="C19" s="916"/>
      <c r="D19" s="916"/>
      <c r="E19" s="916"/>
      <c r="F19" s="916"/>
      <c r="G19" s="916"/>
      <c r="H19" s="916"/>
      <c r="I19" s="916"/>
      <c r="J19" s="916"/>
      <c r="K19" s="916"/>
      <c r="L19" s="916"/>
      <c r="M19" s="916"/>
    </row>
    <row r="20" spans="1:18" s="11" customFormat="1" ht="14.5">
      <c r="A20" s="917" t="s">
        <v>387</v>
      </c>
      <c r="B20" s="917"/>
      <c r="C20" s="917"/>
      <c r="D20" s="917"/>
      <c r="E20" s="917"/>
      <c r="F20" s="917"/>
      <c r="G20" s="917"/>
      <c r="H20" s="917"/>
      <c r="I20" s="917"/>
      <c r="J20" s="917"/>
      <c r="K20" s="917"/>
      <c r="L20" s="917"/>
      <c r="M20" s="917"/>
    </row>
    <row r="21" spans="1:18" ht="12.5" customHeight="1">
      <c r="A21" s="906" t="s">
        <v>149</v>
      </c>
      <c r="B21" s="906"/>
      <c r="C21" s="906"/>
      <c r="D21" s="906"/>
      <c r="E21" s="906"/>
      <c r="F21" s="906"/>
      <c r="G21" s="906"/>
      <c r="H21" s="906"/>
      <c r="I21" s="906"/>
      <c r="J21" s="906"/>
      <c r="K21" s="906"/>
      <c r="L21" s="906"/>
      <c r="M21" s="906"/>
      <c r="N21" s="111"/>
      <c r="O21" s="111"/>
      <c r="P21" s="111"/>
      <c r="Q21" s="111"/>
      <c r="R21" s="111"/>
    </row>
    <row r="23" spans="1:18">
      <c r="A23" s="8"/>
      <c r="B23" s="8"/>
      <c r="C23" s="8"/>
      <c r="D23" s="8"/>
      <c r="E23" s="8"/>
      <c r="F23" s="8"/>
      <c r="G23" s="8"/>
      <c r="H23" s="8"/>
      <c r="I23" s="8"/>
      <c r="J23" s="8"/>
      <c r="K23" s="8"/>
      <c r="L23" s="8"/>
      <c r="M23" s="8"/>
      <c r="N23" s="35"/>
      <c r="O23" s="35"/>
      <c r="P23" s="35"/>
      <c r="Q23" s="35"/>
      <c r="R23" s="35"/>
    </row>
    <row r="24" spans="1:18">
      <c r="A24" s="8"/>
      <c r="B24" s="8"/>
      <c r="C24" s="8"/>
      <c r="D24" s="8"/>
      <c r="E24" s="8"/>
      <c r="F24" s="8"/>
      <c r="G24" s="8"/>
      <c r="H24" s="8"/>
      <c r="I24" s="8"/>
      <c r="J24" s="8"/>
      <c r="K24" s="8"/>
      <c r="L24" s="8"/>
      <c r="M24" s="8"/>
      <c r="N24" s="8"/>
      <c r="O24" s="35"/>
      <c r="P24" s="35"/>
      <c r="Q24" s="35"/>
      <c r="R24" s="35"/>
    </row>
    <row r="25" spans="1:18" ht="13">
      <c r="A25" s="108"/>
      <c r="B25" s="35"/>
      <c r="C25" s="35"/>
      <c r="D25" s="35"/>
      <c r="E25" s="35"/>
      <c r="F25" s="35"/>
      <c r="G25" s="35"/>
      <c r="H25" s="35"/>
      <c r="I25" s="35"/>
      <c r="J25" s="35"/>
      <c r="K25" s="35"/>
      <c r="L25" s="35"/>
      <c r="M25" s="35"/>
      <c r="N25" s="8"/>
      <c r="O25" s="35"/>
      <c r="P25" s="35"/>
      <c r="Q25" s="35"/>
      <c r="R25" s="35"/>
    </row>
    <row r="26" spans="1:18">
      <c r="A26" s="625"/>
    </row>
    <row r="27" spans="1:18">
      <c r="A27" s="626"/>
    </row>
    <row r="28" spans="1:18">
      <c r="A28" s="601"/>
    </row>
    <row r="29" spans="1:18">
      <c r="A29" s="227"/>
    </row>
    <row r="30" spans="1:18">
      <c r="A30" s="227"/>
    </row>
  </sheetData>
  <mergeCells count="12">
    <mergeCell ref="A21:M21"/>
    <mergeCell ref="A1:M1"/>
    <mergeCell ref="A3:M3"/>
    <mergeCell ref="A2:M2"/>
    <mergeCell ref="B5:D5"/>
    <mergeCell ref="E5:G5"/>
    <mergeCell ref="H5:J5"/>
    <mergeCell ref="K5:M5"/>
    <mergeCell ref="A17:M17"/>
    <mergeCell ref="A18:M18"/>
    <mergeCell ref="A19:M19"/>
    <mergeCell ref="A20:M20"/>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49FA-7935-4EB0-8DA1-D69A1D330E2E}">
  <dimension ref="A1:M21"/>
  <sheetViews>
    <sheetView zoomScale="90" zoomScaleNormal="90" workbookViewId="0">
      <selection activeCell="I19" sqref="I19"/>
    </sheetView>
  </sheetViews>
  <sheetFormatPr defaultColWidth="9.26953125" defaultRowHeight="12.5"/>
  <cols>
    <col min="1" max="1" width="32.7265625" style="316" customWidth="1"/>
    <col min="2" max="2" width="10.26953125" style="316" customWidth="1"/>
    <col min="3" max="3" width="18.453125" style="316" customWidth="1"/>
    <col min="4" max="4" width="21.26953125" style="316" customWidth="1"/>
    <col min="5" max="16384" width="9.26953125" style="316"/>
  </cols>
  <sheetData>
    <row r="1" spans="1:13" ht="30.75" customHeight="1">
      <c r="A1" s="918" t="s">
        <v>426</v>
      </c>
      <c r="B1" s="918"/>
      <c r="C1" s="918"/>
      <c r="D1" s="918"/>
      <c r="E1" s="495"/>
      <c r="F1" s="495"/>
      <c r="G1" s="495"/>
      <c r="H1" s="495"/>
      <c r="I1" s="495"/>
      <c r="J1" s="495"/>
      <c r="K1" s="495"/>
      <c r="L1" s="495"/>
      <c r="M1" s="495"/>
    </row>
    <row r="2" spans="1:13" ht="15.5">
      <c r="A2" s="799" t="s">
        <v>1</v>
      </c>
      <c r="B2" s="799"/>
      <c r="C2" s="799"/>
      <c r="D2" s="799"/>
      <c r="E2" s="142"/>
      <c r="F2" s="142"/>
      <c r="G2" s="142"/>
      <c r="H2" s="142"/>
      <c r="I2" s="142"/>
      <c r="J2" s="142"/>
      <c r="K2" s="142"/>
      <c r="L2" s="142"/>
      <c r="M2" s="142"/>
    </row>
    <row r="3" spans="1:13" ht="15.5">
      <c r="A3" s="804" t="s">
        <v>540</v>
      </c>
      <c r="B3" s="804"/>
      <c r="C3" s="804"/>
      <c r="D3" s="804"/>
      <c r="E3" s="141"/>
      <c r="F3" s="141"/>
      <c r="G3" s="141"/>
      <c r="H3" s="141"/>
      <c r="I3" s="141"/>
      <c r="J3" s="141"/>
      <c r="K3" s="141"/>
      <c r="L3" s="141"/>
      <c r="M3" s="141"/>
    </row>
    <row r="4" spans="1:13" ht="16" thickBot="1">
      <c r="A4" s="755"/>
      <c r="B4" s="755"/>
      <c r="C4" s="755"/>
      <c r="D4" s="755"/>
      <c r="E4" s="141"/>
      <c r="F4" s="141"/>
      <c r="G4" s="141"/>
      <c r="H4" s="141"/>
      <c r="I4" s="141"/>
      <c r="J4" s="141"/>
      <c r="K4" s="141"/>
      <c r="L4" s="141"/>
      <c r="M4" s="141"/>
    </row>
    <row r="5" spans="1:13" ht="14.5" thickBot="1">
      <c r="A5" s="919" t="s">
        <v>457</v>
      </c>
      <c r="B5" s="920"/>
      <c r="C5" s="920"/>
      <c r="D5" s="921"/>
    </row>
    <row r="6" spans="1:13" ht="56.5" thickBot="1">
      <c r="A6" s="496" t="s">
        <v>45</v>
      </c>
      <c r="B6" s="496" t="s">
        <v>46</v>
      </c>
      <c r="C6" s="497" t="s">
        <v>195</v>
      </c>
      <c r="D6" s="497" t="s">
        <v>196</v>
      </c>
      <c r="E6" s="498"/>
    </row>
    <row r="7" spans="1:13" ht="26.65" customHeight="1" thickBot="1">
      <c r="A7" s="499" t="s">
        <v>197</v>
      </c>
      <c r="B7" s="500" t="s">
        <v>60</v>
      </c>
      <c r="C7" s="501" t="s">
        <v>12</v>
      </c>
      <c r="D7" s="502" t="s">
        <v>12</v>
      </c>
    </row>
    <row r="8" spans="1:13" ht="26.65" customHeight="1" thickBot="1">
      <c r="A8" s="503"/>
      <c r="B8" s="503"/>
      <c r="C8" s="503"/>
      <c r="D8" s="503"/>
    </row>
    <row r="9" spans="1:13" ht="14.5" thickBot="1">
      <c r="A9" s="919" t="s">
        <v>458</v>
      </c>
      <c r="B9" s="922"/>
      <c r="C9" s="923"/>
      <c r="D9" s="504"/>
    </row>
    <row r="10" spans="1:13" ht="60.75" customHeight="1" thickBot="1">
      <c r="A10" s="496" t="s">
        <v>45</v>
      </c>
      <c r="B10" s="496" t="s">
        <v>46</v>
      </c>
      <c r="C10" s="497" t="s">
        <v>198</v>
      </c>
      <c r="D10" s="505"/>
    </row>
    <row r="11" spans="1:13" ht="25.9" customHeight="1" thickBot="1">
      <c r="A11" s="499" t="s">
        <v>199</v>
      </c>
      <c r="B11" s="500" t="s">
        <v>64</v>
      </c>
      <c r="C11" s="506">
        <v>533</v>
      </c>
      <c r="D11" s="40"/>
    </row>
    <row r="12" spans="1:13" ht="25.9" customHeight="1">
      <c r="A12" s="503"/>
      <c r="B12" s="503"/>
      <c r="C12" s="503"/>
      <c r="D12" s="40"/>
    </row>
    <row r="13" spans="1:13" ht="13" thickBot="1">
      <c r="A13" s="328"/>
      <c r="B13" s="328"/>
      <c r="C13" s="328"/>
      <c r="D13" s="328"/>
    </row>
    <row r="14" spans="1:13" ht="14.25" customHeight="1" thickBot="1">
      <c r="A14" s="924" t="s">
        <v>459</v>
      </c>
      <c r="B14" s="925"/>
      <c r="C14" s="926"/>
      <c r="D14" s="328"/>
    </row>
    <row r="15" spans="1:13" ht="28.5" thickBot="1">
      <c r="A15" s="507" t="s">
        <v>200</v>
      </c>
      <c r="B15" s="508" t="s">
        <v>201</v>
      </c>
      <c r="C15" s="509" t="s">
        <v>202</v>
      </c>
      <c r="D15" s="328"/>
    </row>
    <row r="16" spans="1:13" ht="14">
      <c r="A16" s="779">
        <v>8200</v>
      </c>
      <c r="B16" s="780">
        <v>6520</v>
      </c>
      <c r="C16" s="660">
        <v>480</v>
      </c>
    </row>
    <row r="17" spans="1:4" ht="14.5" thickBot="1">
      <c r="A17" s="657"/>
      <c r="B17" s="658"/>
      <c r="C17" s="659"/>
    </row>
    <row r="19" spans="1:4" ht="28.5" customHeight="1">
      <c r="A19" s="851" t="s">
        <v>39</v>
      </c>
      <c r="B19" s="852"/>
      <c r="C19" s="852"/>
      <c r="D19" s="852"/>
    </row>
    <row r="21" spans="1:4">
      <c r="A21" s="548"/>
      <c r="B21" s="548"/>
      <c r="C21" s="548"/>
    </row>
  </sheetData>
  <mergeCells count="7">
    <mergeCell ref="A19:D19"/>
    <mergeCell ref="A1:D1"/>
    <mergeCell ref="A2:D2"/>
    <mergeCell ref="A3:D3"/>
    <mergeCell ref="A5:D5"/>
    <mergeCell ref="A9:C9"/>
    <mergeCell ref="A14:C14"/>
  </mergeCells>
  <printOptions horizontalCentered="1" verticalCentered="1"/>
  <pageMargins left="0.25" right="0.25" top="0.5" bottom="0.5" header="0.5" footer="0.5"/>
  <pageSetup scale="110"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37"/>
  <sheetViews>
    <sheetView zoomScale="85" zoomScaleNormal="85" workbookViewId="0">
      <selection activeCell="G39" sqref="G39"/>
    </sheetView>
  </sheetViews>
  <sheetFormatPr defaultRowHeight="12.5"/>
  <cols>
    <col min="1" max="1" width="26.453125" customWidth="1"/>
    <col min="2" max="2" width="12.7265625" customWidth="1"/>
    <col min="3" max="3" width="14.1796875" customWidth="1"/>
    <col min="4" max="4" width="14.54296875" bestFit="1" customWidth="1"/>
    <col min="5" max="5" width="12.7265625" customWidth="1"/>
    <col min="6" max="6" width="13.7265625" customWidth="1"/>
    <col min="7" max="7" width="14" customWidth="1"/>
    <col min="8" max="8" width="12.7265625" customWidth="1"/>
    <col min="9" max="10" width="14.54296875" bestFit="1" customWidth="1"/>
    <col min="11" max="13" width="12.7265625" customWidth="1"/>
    <col min="14" max="15" width="12.1796875" bestFit="1" customWidth="1"/>
    <col min="16" max="16" width="9.7265625" bestFit="1" customWidth="1"/>
  </cols>
  <sheetData>
    <row r="1" spans="1:16" s="35" customFormat="1" ht="15.5">
      <c r="A1" s="835" t="s">
        <v>203</v>
      </c>
      <c r="B1" s="835"/>
      <c r="C1" s="835"/>
      <c r="D1" s="835"/>
      <c r="E1" s="835"/>
      <c r="F1" s="835"/>
      <c r="G1" s="835"/>
      <c r="H1" s="835"/>
      <c r="I1" s="835"/>
      <c r="J1" s="835"/>
      <c r="K1" s="835"/>
      <c r="L1" s="835"/>
      <c r="M1" s="835"/>
    </row>
    <row r="2" spans="1:16" s="35" customFormat="1" ht="15.5">
      <c r="A2" s="907" t="s">
        <v>1</v>
      </c>
      <c r="B2" s="907"/>
      <c r="C2" s="907"/>
      <c r="D2" s="907"/>
      <c r="E2" s="907"/>
      <c r="F2" s="907"/>
      <c r="G2" s="907"/>
      <c r="H2" s="907"/>
      <c r="I2" s="907"/>
      <c r="J2" s="907"/>
      <c r="K2" s="907"/>
      <c r="L2" s="907"/>
      <c r="M2" s="907"/>
    </row>
    <row r="3" spans="1:16" ht="17.25" customHeight="1">
      <c r="A3" s="929" t="s">
        <v>540</v>
      </c>
      <c r="B3" s="930"/>
      <c r="C3" s="930"/>
      <c r="D3" s="930"/>
      <c r="E3" s="930"/>
      <c r="F3" s="930"/>
      <c r="G3" s="930"/>
      <c r="H3" s="930"/>
      <c r="I3" s="930"/>
      <c r="J3" s="930"/>
      <c r="K3" s="930"/>
      <c r="L3" s="930"/>
      <c r="M3" s="931"/>
      <c r="N3" s="35"/>
      <c r="O3" s="35"/>
      <c r="P3" s="35"/>
    </row>
    <row r="4" spans="1:16" s="35" customFormat="1" ht="17.25" customHeight="1">
      <c r="A4" s="288"/>
      <c r="B4" s="286"/>
      <c r="C4" s="286"/>
      <c r="D4" s="286"/>
      <c r="E4" s="286"/>
      <c r="F4" s="286"/>
      <c r="G4" s="286"/>
      <c r="H4" s="286"/>
      <c r="I4" s="286"/>
      <c r="J4" s="286"/>
      <c r="K4" s="286"/>
      <c r="L4" s="286"/>
      <c r="M4" s="286"/>
    </row>
    <row r="5" spans="1:16" ht="15">
      <c r="A5" s="28"/>
      <c r="B5" s="932" t="s">
        <v>2</v>
      </c>
      <c r="C5" s="932"/>
      <c r="D5" s="932"/>
      <c r="E5" s="932" t="s">
        <v>3</v>
      </c>
      <c r="F5" s="932"/>
      <c r="G5" s="932"/>
      <c r="H5" s="932" t="s">
        <v>4</v>
      </c>
      <c r="I5" s="932"/>
      <c r="J5" s="932"/>
      <c r="K5" s="932" t="s">
        <v>5</v>
      </c>
      <c r="L5" s="932"/>
      <c r="M5" s="932"/>
      <c r="N5" s="35"/>
      <c r="O5" s="35"/>
      <c r="P5" s="35"/>
    </row>
    <row r="6" spans="1:16" ht="13">
      <c r="A6" s="29" t="s">
        <v>204</v>
      </c>
      <c r="B6" s="538" t="s">
        <v>7</v>
      </c>
      <c r="C6" s="538" t="s">
        <v>8</v>
      </c>
      <c r="D6" s="538" t="s">
        <v>9</v>
      </c>
      <c r="E6" s="538" t="s">
        <v>7</v>
      </c>
      <c r="F6" s="538" t="s">
        <v>8</v>
      </c>
      <c r="G6" s="538" t="s">
        <v>9</v>
      </c>
      <c r="H6" s="538" t="s">
        <v>7</v>
      </c>
      <c r="I6" s="538" t="s">
        <v>8</v>
      </c>
      <c r="J6" s="538" t="s">
        <v>9</v>
      </c>
      <c r="K6" s="538" t="s">
        <v>7</v>
      </c>
      <c r="L6" s="538" t="s">
        <v>8</v>
      </c>
      <c r="M6" s="538" t="s">
        <v>9</v>
      </c>
      <c r="N6" s="35"/>
      <c r="O6" s="35"/>
      <c r="P6" s="35"/>
    </row>
    <row r="7" spans="1:16">
      <c r="A7" s="90" t="s">
        <v>205</v>
      </c>
      <c r="B7" s="154" t="s">
        <v>12</v>
      </c>
      <c r="C7" s="91">
        <v>4004885.09</v>
      </c>
      <c r="D7" s="91">
        <f>SUM(B7:C7)</f>
        <v>4004885.09</v>
      </c>
      <c r="E7" s="154" t="s">
        <v>12</v>
      </c>
      <c r="F7" s="91">
        <v>348727.16000000003</v>
      </c>
      <c r="G7" s="91">
        <f>SUM(E7:F7)</f>
        <v>348727.16000000003</v>
      </c>
      <c r="H7" s="154" t="s">
        <v>12</v>
      </c>
      <c r="I7" s="91">
        <v>711005.05</v>
      </c>
      <c r="J7" s="91">
        <f>SUM(H7:I7)</f>
        <v>711005.05</v>
      </c>
      <c r="K7" s="298" t="s">
        <v>12</v>
      </c>
      <c r="L7" s="295">
        <f t="shared" ref="L7:M7" si="0">IF(C7=0, 0, I7/C7)</f>
        <v>0.17753444456504994</v>
      </c>
      <c r="M7" s="296">
        <f t="shared" si="0"/>
        <v>0.17753444456504994</v>
      </c>
      <c r="N7" s="35"/>
      <c r="O7" s="35"/>
      <c r="P7" s="35"/>
    </row>
    <row r="8" spans="1:16" ht="25.5" customHeight="1">
      <c r="A8" s="92" t="s">
        <v>206</v>
      </c>
      <c r="B8" s="154" t="s">
        <v>12</v>
      </c>
      <c r="C8" s="91">
        <v>2966517.9299999997</v>
      </c>
      <c r="D8" s="91">
        <f t="shared" ref="D8:D21" si="1">SUM(B8:C8)</f>
        <v>2966517.9299999997</v>
      </c>
      <c r="E8" s="154" t="s">
        <v>12</v>
      </c>
      <c r="F8" s="91">
        <v>108079.41999999998</v>
      </c>
      <c r="G8" s="91">
        <f t="shared" ref="G8:G11" si="2">SUM(E8:F8)</f>
        <v>108079.41999999998</v>
      </c>
      <c r="H8" s="154" t="s">
        <v>12</v>
      </c>
      <c r="I8" s="91">
        <v>319830.21999999997</v>
      </c>
      <c r="J8" s="91">
        <f t="shared" ref="J8:J17" si="3">SUM(H8:I8)</f>
        <v>319830.21999999997</v>
      </c>
      <c r="K8" s="154" t="s">
        <v>12</v>
      </c>
      <c r="L8" s="295">
        <f t="shared" ref="L8:L10" si="4">IF(C8=0, 0, I8/C8)</f>
        <v>0.10781334465084456</v>
      </c>
      <c r="M8" s="296">
        <f t="shared" ref="M8:M10" si="5">IF(D8=0, 0, J8/D8)</f>
        <v>0.10781334465084456</v>
      </c>
      <c r="N8" s="415"/>
      <c r="O8" s="415"/>
      <c r="P8" s="737"/>
    </row>
    <row r="9" spans="1:16">
      <c r="A9" s="92" t="s">
        <v>207</v>
      </c>
      <c r="B9" s="154" t="s">
        <v>12</v>
      </c>
      <c r="C9" s="91">
        <v>154833.29</v>
      </c>
      <c r="D9" s="91">
        <f t="shared" si="1"/>
        <v>154833.29</v>
      </c>
      <c r="E9" s="154" t="s">
        <v>12</v>
      </c>
      <c r="F9" s="91">
        <v>5708.26</v>
      </c>
      <c r="G9" s="91">
        <f t="shared" si="2"/>
        <v>5708.26</v>
      </c>
      <c r="H9" s="154" t="s">
        <v>12</v>
      </c>
      <c r="I9" s="91">
        <v>15847.539999999999</v>
      </c>
      <c r="J9" s="91">
        <f t="shared" si="3"/>
        <v>15847.539999999999</v>
      </c>
      <c r="K9" s="154" t="s">
        <v>12</v>
      </c>
      <c r="L9" s="295">
        <f t="shared" si="4"/>
        <v>0.1023522783763104</v>
      </c>
      <c r="M9" s="296">
        <f t="shared" si="5"/>
        <v>0.1023522783763104</v>
      </c>
      <c r="N9" s="35"/>
      <c r="O9" s="35"/>
      <c r="P9" s="35"/>
    </row>
    <row r="10" spans="1:16" ht="25.5" customHeight="1">
      <c r="A10" s="92" t="s">
        <v>208</v>
      </c>
      <c r="B10" s="154" t="s">
        <v>12</v>
      </c>
      <c r="C10" s="91">
        <v>1037796.2</v>
      </c>
      <c r="D10" s="91">
        <f t="shared" si="1"/>
        <v>1037796.2</v>
      </c>
      <c r="E10" s="154" t="s">
        <v>12</v>
      </c>
      <c r="F10" s="91">
        <v>85949.209999999992</v>
      </c>
      <c r="G10" s="91">
        <f t="shared" si="2"/>
        <v>85949.209999999992</v>
      </c>
      <c r="H10" s="154" t="s">
        <v>12</v>
      </c>
      <c r="I10" s="91">
        <v>159603.44999999998</v>
      </c>
      <c r="J10" s="91">
        <f t="shared" si="3"/>
        <v>159603.44999999998</v>
      </c>
      <c r="K10" s="154" t="s">
        <v>12</v>
      </c>
      <c r="L10" s="295">
        <f t="shared" si="4"/>
        <v>0.15379074427137041</v>
      </c>
      <c r="M10" s="296">
        <f t="shared" si="5"/>
        <v>0.15379074427137041</v>
      </c>
      <c r="N10" s="35"/>
      <c r="O10" s="35"/>
      <c r="P10" s="35"/>
    </row>
    <row r="11" spans="1:16">
      <c r="A11" s="90" t="s">
        <v>209</v>
      </c>
      <c r="B11" s="154" t="s">
        <v>12</v>
      </c>
      <c r="C11" s="91">
        <v>0</v>
      </c>
      <c r="D11" s="91">
        <f t="shared" si="1"/>
        <v>0</v>
      </c>
      <c r="E11" s="154" t="s">
        <v>12</v>
      </c>
      <c r="F11" s="91">
        <v>0</v>
      </c>
      <c r="G11" s="91">
        <f t="shared" si="2"/>
        <v>0</v>
      </c>
      <c r="H11" s="154" t="s">
        <v>12</v>
      </c>
      <c r="I11" s="91">
        <v>0</v>
      </c>
      <c r="J11" s="91">
        <f t="shared" si="3"/>
        <v>0</v>
      </c>
      <c r="K11" s="154" t="s">
        <v>12</v>
      </c>
      <c r="L11" s="295">
        <v>0</v>
      </c>
      <c r="M11" s="296">
        <v>0</v>
      </c>
      <c r="N11" s="35"/>
      <c r="O11" s="35"/>
      <c r="P11" s="35"/>
    </row>
    <row r="12" spans="1:16">
      <c r="A12" s="174"/>
      <c r="B12" s="28"/>
      <c r="C12" s="28"/>
      <c r="D12" s="28"/>
      <c r="E12" s="28"/>
      <c r="F12" s="28"/>
      <c r="G12" s="175"/>
      <c r="H12" s="175"/>
      <c r="I12" s="175"/>
      <c r="J12" s="175"/>
      <c r="K12" s="28"/>
      <c r="L12" s="28"/>
      <c r="M12" s="28"/>
      <c r="N12" s="35"/>
      <c r="O12" s="35"/>
      <c r="P12" s="35"/>
    </row>
    <row r="13" spans="1:16" s="35" customFormat="1">
      <c r="A13" s="90" t="s">
        <v>210</v>
      </c>
      <c r="B13" s="154" t="s">
        <v>12</v>
      </c>
      <c r="C13" s="91">
        <v>437502</v>
      </c>
      <c r="D13" s="91">
        <f t="shared" si="1"/>
        <v>437502</v>
      </c>
      <c r="E13" s="154" t="s">
        <v>12</v>
      </c>
      <c r="F13" s="91">
        <v>57668.92</v>
      </c>
      <c r="G13" s="91">
        <f>SUM(E13:F13)</f>
        <v>57668.92</v>
      </c>
      <c r="H13" s="154" t="s">
        <v>12</v>
      </c>
      <c r="I13" s="91">
        <v>114845.97</v>
      </c>
      <c r="J13" s="91">
        <f t="shared" si="3"/>
        <v>114845.97</v>
      </c>
      <c r="K13" s="154" t="s">
        <v>12</v>
      </c>
      <c r="L13" s="295">
        <f t="shared" ref="L13:L17" si="6">IF(C13=0, 0, I13/C13)</f>
        <v>0.26250387426800337</v>
      </c>
      <c r="M13" s="296">
        <f t="shared" ref="M13:M17" si="7">IF(D13=0, 0, J13/D13)</f>
        <v>0.26250387426800337</v>
      </c>
    </row>
    <row r="14" spans="1:16">
      <c r="A14" s="90" t="s">
        <v>211</v>
      </c>
      <c r="B14" s="154" t="s">
        <v>12</v>
      </c>
      <c r="C14" s="91">
        <v>0</v>
      </c>
      <c r="D14" s="91">
        <f t="shared" si="1"/>
        <v>0</v>
      </c>
      <c r="E14" s="154" t="s">
        <v>12</v>
      </c>
      <c r="F14" s="91">
        <v>0</v>
      </c>
      <c r="G14" s="91">
        <f t="shared" ref="G14:G17" si="8">SUM(E14:F14)</f>
        <v>0</v>
      </c>
      <c r="H14" s="154" t="s">
        <v>12</v>
      </c>
      <c r="I14" s="91">
        <v>0</v>
      </c>
      <c r="J14" s="91">
        <f t="shared" si="3"/>
        <v>0</v>
      </c>
      <c r="K14" s="154" t="s">
        <v>12</v>
      </c>
      <c r="L14" s="295">
        <f t="shared" si="6"/>
        <v>0</v>
      </c>
      <c r="M14" s="296">
        <f t="shared" si="7"/>
        <v>0</v>
      </c>
      <c r="N14" s="35"/>
      <c r="O14" s="35"/>
      <c r="P14" s="35"/>
    </row>
    <row r="15" spans="1:16">
      <c r="A15" s="571" t="s">
        <v>25</v>
      </c>
      <c r="B15" s="154" t="s">
        <v>12</v>
      </c>
      <c r="C15" s="91">
        <v>475858.44</v>
      </c>
      <c r="D15" s="91">
        <f t="shared" si="1"/>
        <v>475858.44</v>
      </c>
      <c r="E15" s="154" t="s">
        <v>12</v>
      </c>
      <c r="F15" s="91">
        <v>34522.370000000003</v>
      </c>
      <c r="G15" s="91">
        <f t="shared" si="8"/>
        <v>34522.370000000003</v>
      </c>
      <c r="H15" s="154" t="s">
        <v>12</v>
      </c>
      <c r="I15" s="91">
        <v>94954.360000000015</v>
      </c>
      <c r="J15" s="91">
        <f t="shared" si="3"/>
        <v>94954.360000000015</v>
      </c>
      <c r="K15" s="154" t="s">
        <v>12</v>
      </c>
      <c r="L15" s="295">
        <f t="shared" si="6"/>
        <v>0.19954329274899488</v>
      </c>
      <c r="M15" s="296">
        <f t="shared" si="7"/>
        <v>0.19954329274899488</v>
      </c>
      <c r="N15" s="35"/>
      <c r="O15" s="35"/>
      <c r="P15" s="35"/>
    </row>
    <row r="16" spans="1:16">
      <c r="A16" s="92" t="s">
        <v>26</v>
      </c>
      <c r="B16" s="154" t="s">
        <v>12</v>
      </c>
      <c r="C16" s="91">
        <v>953728.76</v>
      </c>
      <c r="D16" s="91">
        <f t="shared" si="1"/>
        <v>953728.76</v>
      </c>
      <c r="E16" s="154" t="s">
        <v>12</v>
      </c>
      <c r="F16" s="91">
        <v>62038.720000000001</v>
      </c>
      <c r="G16" s="91">
        <f t="shared" si="8"/>
        <v>62038.720000000001</v>
      </c>
      <c r="H16" s="154" t="s">
        <v>12</v>
      </c>
      <c r="I16" s="91">
        <v>166863.06</v>
      </c>
      <c r="J16" s="91">
        <f t="shared" si="3"/>
        <v>166863.06</v>
      </c>
      <c r="K16" s="154" t="s">
        <v>12</v>
      </c>
      <c r="L16" s="295">
        <f t="shared" si="6"/>
        <v>0.17495861192232476</v>
      </c>
      <c r="M16" s="296">
        <f t="shared" si="7"/>
        <v>0.17495861192232476</v>
      </c>
      <c r="N16" s="35"/>
      <c r="O16" s="35"/>
      <c r="P16" s="35"/>
    </row>
    <row r="17" spans="1:38">
      <c r="A17" s="571" t="s">
        <v>518</v>
      </c>
      <c r="B17" s="154" t="s">
        <v>12</v>
      </c>
      <c r="C17" s="91">
        <v>60000</v>
      </c>
      <c r="D17" s="91">
        <f t="shared" si="1"/>
        <v>60000</v>
      </c>
      <c r="E17" s="154" t="s">
        <v>12</v>
      </c>
      <c r="F17" s="91">
        <v>10104.99</v>
      </c>
      <c r="G17" s="91">
        <f t="shared" si="8"/>
        <v>10104.99</v>
      </c>
      <c r="H17" s="154" t="s">
        <v>12</v>
      </c>
      <c r="I17" s="91">
        <v>26106.77</v>
      </c>
      <c r="J17" s="91">
        <f t="shared" si="3"/>
        <v>26106.77</v>
      </c>
      <c r="K17" s="154" t="s">
        <v>12</v>
      </c>
      <c r="L17" s="295">
        <f t="shared" si="6"/>
        <v>0.43511283333333334</v>
      </c>
      <c r="M17" s="296">
        <f t="shared" si="7"/>
        <v>0.43511283333333334</v>
      </c>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c r="A18" s="174"/>
      <c r="B18" s="28"/>
      <c r="C18" s="28"/>
      <c r="D18" s="28"/>
      <c r="E18" s="28"/>
      <c r="F18" s="28"/>
      <c r="G18" s="28"/>
      <c r="H18" s="28"/>
      <c r="I18" s="28"/>
      <c r="J18" s="28"/>
      <c r="K18" s="28"/>
      <c r="L18" s="28"/>
      <c r="M18" s="28"/>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ht="26">
      <c r="A19" s="106" t="s">
        <v>212</v>
      </c>
      <c r="B19" s="398" t="s">
        <v>12</v>
      </c>
      <c r="C19" s="107">
        <f>SUM(C7:C11,C13:C17)</f>
        <v>10091121.709999999</v>
      </c>
      <c r="D19" s="107">
        <f t="shared" si="1"/>
        <v>10091121.709999999</v>
      </c>
      <c r="E19" s="398" t="s">
        <v>12</v>
      </c>
      <c r="F19" s="107">
        <f>SUM(F7:F11,F13:F17)</f>
        <v>712799.05</v>
      </c>
      <c r="G19" s="107">
        <f t="shared" ref="G19:G21" si="9">SUM(E19:F19)</f>
        <v>712799.05</v>
      </c>
      <c r="H19" s="398" t="s">
        <v>12</v>
      </c>
      <c r="I19" s="107">
        <f>SUM(I7:I11,I13:I17)</f>
        <v>1609056.4200000002</v>
      </c>
      <c r="J19" s="107">
        <f t="shared" ref="J19" si="10">SUM(H19:I19)</f>
        <v>1609056.4200000002</v>
      </c>
      <c r="K19" s="398" t="s">
        <v>12</v>
      </c>
      <c r="L19" s="297">
        <f t="shared" ref="L19" si="11">IF(C19=0, 0, I19/C19)</f>
        <v>0.15945268189615366</v>
      </c>
      <c r="M19" s="297">
        <f t="shared" ref="M19" si="12">IF(D19=0, 0, J19/D19)</f>
        <v>0.15945268189615366</v>
      </c>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row>
    <row r="20" spans="1:38">
      <c r="A20" s="174"/>
      <c r="B20" s="28"/>
      <c r="C20" s="28"/>
      <c r="D20" s="28"/>
      <c r="E20" s="28"/>
      <c r="F20" s="28"/>
      <c r="G20" s="28"/>
      <c r="H20" s="28"/>
      <c r="I20" s="28"/>
      <c r="J20" s="28"/>
      <c r="K20" s="28"/>
      <c r="L20" s="28"/>
      <c r="M20" s="28"/>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c r="A21" s="90" t="s">
        <v>213</v>
      </c>
      <c r="B21" s="154" t="s">
        <v>12</v>
      </c>
      <c r="C21" s="393">
        <v>135012254</v>
      </c>
      <c r="D21" s="393">
        <f t="shared" si="1"/>
        <v>135012254</v>
      </c>
      <c r="E21" s="154" t="s">
        <v>12</v>
      </c>
      <c r="F21" s="393">
        <v>12006688</v>
      </c>
      <c r="G21" s="185">
        <f t="shared" si="9"/>
        <v>12006688</v>
      </c>
      <c r="H21" s="154" t="s">
        <v>12</v>
      </c>
      <c r="I21" s="393">
        <v>51804413</v>
      </c>
      <c r="J21" s="185">
        <f>SUM(H21:I21)</f>
        <v>51804413</v>
      </c>
      <c r="K21" s="154" t="s">
        <v>12</v>
      </c>
      <c r="L21" s="295">
        <f t="shared" ref="L21" si="13">IF(C21=0, 0, I21/C21)</f>
        <v>0.38370156385952936</v>
      </c>
      <c r="M21" s="296">
        <f t="shared" ref="M21" si="14">IF(D21=0, 0, J21/D21)</f>
        <v>0.38370156385952936</v>
      </c>
      <c r="N21" s="750"/>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c r="A22" s="174"/>
      <c r="B22" s="28"/>
      <c r="C22" s="28"/>
      <c r="D22" s="28"/>
      <c r="E22" s="28"/>
      <c r="F22" s="28"/>
      <c r="G22" s="28"/>
      <c r="H22" s="28"/>
      <c r="I22" s="28"/>
      <c r="J22" s="28"/>
      <c r="K22" s="28"/>
      <c r="L22" s="28"/>
      <c r="M22" s="28"/>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s="108" customFormat="1" ht="27.75" customHeight="1">
      <c r="A23" s="106" t="s">
        <v>214</v>
      </c>
      <c r="B23" s="398" t="s">
        <v>12</v>
      </c>
      <c r="C23" s="394">
        <f t="shared" ref="C23:J23" si="15">SUM(C19,C21)</f>
        <v>145103375.71000001</v>
      </c>
      <c r="D23" s="394">
        <f t="shared" si="15"/>
        <v>145103375.71000001</v>
      </c>
      <c r="E23" s="398" t="s">
        <v>12</v>
      </c>
      <c r="F23" s="107">
        <f t="shared" si="15"/>
        <v>12719487.050000001</v>
      </c>
      <c r="G23" s="107">
        <f t="shared" si="15"/>
        <v>12719487.050000001</v>
      </c>
      <c r="H23" s="398" t="s">
        <v>12</v>
      </c>
      <c r="I23" s="107">
        <f t="shared" si="15"/>
        <v>53413469.420000002</v>
      </c>
      <c r="J23" s="107">
        <f t="shared" si="15"/>
        <v>53413469.420000002</v>
      </c>
      <c r="K23" s="398" t="s">
        <v>12</v>
      </c>
      <c r="L23" s="297">
        <f>I23/C23</f>
        <v>0.36810631839986158</v>
      </c>
      <c r="M23" s="297">
        <f>J23/D23</f>
        <v>0.36810631839986158</v>
      </c>
    </row>
    <row r="24" spans="1:38" s="30" customFormat="1" ht="10">
      <c r="A24" s="176"/>
      <c r="B24" s="177"/>
      <c r="C24" s="177"/>
      <c r="D24" s="177"/>
      <c r="E24" s="178"/>
      <c r="F24" s="177"/>
      <c r="G24" s="177"/>
      <c r="H24" s="177"/>
      <c r="I24" s="177"/>
      <c r="J24" s="177"/>
      <c r="K24" s="177"/>
      <c r="L24" s="177"/>
      <c r="M24" s="177"/>
    </row>
    <row r="25" spans="1:38" s="31" customFormat="1">
      <c r="A25" s="41" t="s">
        <v>215</v>
      </c>
      <c r="B25" s="179"/>
      <c r="C25" s="179"/>
      <c r="D25" s="179"/>
      <c r="E25" s="179"/>
      <c r="F25" s="179"/>
      <c r="G25" s="179"/>
      <c r="H25" s="179"/>
      <c r="I25" s="179"/>
      <c r="J25" s="179"/>
      <c r="K25" s="179"/>
      <c r="L25" s="179"/>
      <c r="M25" s="179"/>
      <c r="N25" s="30"/>
      <c r="AC25" s="30"/>
      <c r="AD25" s="30"/>
      <c r="AE25" s="30"/>
      <c r="AF25" s="30"/>
      <c r="AG25" s="30"/>
      <c r="AH25" s="30"/>
      <c r="AI25" s="30"/>
      <c r="AJ25" s="30"/>
      <c r="AK25" s="30"/>
      <c r="AL25" s="30"/>
    </row>
    <row r="26" spans="1:38" s="31" customFormat="1" ht="25">
      <c r="A26" s="43" t="s">
        <v>216</v>
      </c>
      <c r="B26" s="180" t="s">
        <v>217</v>
      </c>
      <c r="C26" s="180"/>
      <c r="D26" s="180"/>
      <c r="E26" s="181"/>
      <c r="F26" s="181"/>
      <c r="G26" s="175"/>
      <c r="H26" s="181"/>
      <c r="I26" s="181"/>
      <c r="J26" s="175"/>
      <c r="K26" s="182"/>
      <c r="L26" s="180"/>
      <c r="M26" s="182"/>
      <c r="N26" s="30"/>
      <c r="O26" s="32"/>
      <c r="P26" s="32"/>
      <c r="AC26" s="30"/>
      <c r="AD26" s="30"/>
      <c r="AE26" s="30"/>
      <c r="AF26" s="30"/>
      <c r="AG26" s="30"/>
      <c r="AH26" s="30"/>
      <c r="AI26" s="30"/>
      <c r="AJ26" s="30"/>
      <c r="AK26" s="30"/>
      <c r="AL26" s="30"/>
    </row>
    <row r="27" spans="1:38" s="31" customFormat="1" ht="23.25" customHeight="1">
      <c r="A27" s="64" t="s">
        <v>218</v>
      </c>
      <c r="B27" s="180"/>
      <c r="C27" s="180"/>
      <c r="D27" s="180"/>
      <c r="E27" s="154" t="s">
        <v>12</v>
      </c>
      <c r="F27" s="91">
        <v>1584378.7274700003</v>
      </c>
      <c r="G27" s="91">
        <f t="shared" ref="G27" si="16">SUM(E27:F27)</f>
        <v>1584378.7274700003</v>
      </c>
      <c r="H27" s="154" t="s">
        <v>12</v>
      </c>
      <c r="I27" s="91">
        <v>5803619.5661600018</v>
      </c>
      <c r="J27" s="91">
        <f t="shared" ref="J27" si="17">SUM(H27:I27)</f>
        <v>5803619.5661600018</v>
      </c>
      <c r="K27" s="182"/>
      <c r="L27" s="180"/>
      <c r="M27" s="182"/>
      <c r="N27" s="30"/>
      <c r="O27" s="32"/>
      <c r="P27" s="32"/>
      <c r="AC27" s="30"/>
      <c r="AD27" s="30"/>
      <c r="AE27" s="30"/>
      <c r="AF27" s="30"/>
      <c r="AG27" s="30"/>
      <c r="AH27" s="30"/>
      <c r="AI27" s="30"/>
      <c r="AJ27" s="30"/>
      <c r="AK27" s="30"/>
      <c r="AL27" s="30"/>
    </row>
    <row r="28" spans="1:38" s="31" customFormat="1" ht="25">
      <c r="A28" s="64" t="s">
        <v>219</v>
      </c>
      <c r="B28" s="180"/>
      <c r="C28" s="180"/>
      <c r="D28" s="180"/>
      <c r="E28" s="181"/>
      <c r="F28" s="181"/>
      <c r="G28" s="175"/>
      <c r="H28" s="181"/>
      <c r="I28" s="181"/>
      <c r="J28" s="175"/>
      <c r="K28" s="183"/>
      <c r="L28" s="184"/>
      <c r="M28" s="183"/>
      <c r="N28" s="30"/>
      <c r="O28" s="32"/>
      <c r="P28" s="32"/>
      <c r="AC28" s="30"/>
      <c r="AD28" s="30"/>
      <c r="AE28" s="30"/>
      <c r="AF28" s="30"/>
      <c r="AG28" s="30"/>
      <c r="AH28" s="30"/>
      <c r="AI28" s="30"/>
      <c r="AJ28" s="30"/>
      <c r="AK28" s="30"/>
      <c r="AL28" s="30"/>
    </row>
    <row r="29" spans="1:38" s="31" customFormat="1" ht="15.75" customHeight="1">
      <c r="A29" s="42" t="s">
        <v>220</v>
      </c>
      <c r="B29" s="180"/>
      <c r="C29" s="180"/>
      <c r="D29" s="180"/>
      <c r="E29" s="181"/>
      <c r="F29" s="181"/>
      <c r="G29" s="175"/>
      <c r="H29" s="181"/>
      <c r="I29" s="181"/>
      <c r="J29" s="175"/>
      <c r="K29" s="182"/>
      <c r="L29" s="180"/>
      <c r="M29" s="182"/>
      <c r="N29" s="30"/>
      <c r="P29" s="32"/>
      <c r="AC29" s="30"/>
      <c r="AD29" s="30"/>
      <c r="AE29" s="30"/>
      <c r="AF29" s="30"/>
      <c r="AG29" s="30"/>
      <c r="AH29" s="30"/>
      <c r="AI29" s="30"/>
      <c r="AJ29" s="30"/>
      <c r="AK29" s="30"/>
      <c r="AL29" s="30"/>
    </row>
    <row r="30" spans="1:38" s="31" customFormat="1" ht="25">
      <c r="A30" s="42" t="s">
        <v>221</v>
      </c>
      <c r="B30" s="180"/>
      <c r="C30" s="180"/>
      <c r="D30" s="180"/>
      <c r="E30" s="154" t="s">
        <v>12</v>
      </c>
      <c r="F30" s="91">
        <f t="shared" ref="F30:G30" si="18">SUM(F26:F29)</f>
        <v>1584378.7274700003</v>
      </c>
      <c r="G30" s="91">
        <f t="shared" si="18"/>
        <v>1584378.7274700003</v>
      </c>
      <c r="H30" s="154" t="s">
        <v>12</v>
      </c>
      <c r="I30" s="91">
        <f t="shared" ref="I30:J30" si="19">SUM(I26:I29)</f>
        <v>5803619.5661600018</v>
      </c>
      <c r="J30" s="91">
        <f t="shared" si="19"/>
        <v>5803619.5661600018</v>
      </c>
      <c r="K30" s="182"/>
      <c r="L30" s="180"/>
      <c r="M30" s="182"/>
      <c r="N30" s="30"/>
      <c r="O30" s="32"/>
      <c r="P30" s="32"/>
      <c r="AC30" s="30"/>
      <c r="AD30" s="30"/>
      <c r="AE30" s="30"/>
      <c r="AF30" s="30"/>
      <c r="AG30" s="30"/>
      <c r="AH30" s="30"/>
      <c r="AI30" s="30"/>
      <c r="AJ30" s="30"/>
      <c r="AK30" s="30"/>
      <c r="AL30" s="30"/>
    </row>
    <row r="31" spans="1:38" s="30" customFormat="1" ht="13">
      <c r="A31" s="928"/>
      <c r="B31" s="928"/>
      <c r="C31" s="928"/>
      <c r="D31" s="928"/>
      <c r="E31" s="928"/>
      <c r="F31" s="928"/>
      <c r="G31" s="928"/>
      <c r="H31" s="928"/>
      <c r="I31" s="928"/>
      <c r="J31" s="928"/>
      <c r="K31" s="928"/>
      <c r="L31" s="928"/>
      <c r="M31" s="928"/>
    </row>
    <row r="32" spans="1:38" s="30" customFormat="1" ht="12.75" customHeight="1">
      <c r="A32" s="94" t="s">
        <v>29</v>
      </c>
      <c r="B32" s="180"/>
      <c r="C32" s="180"/>
      <c r="D32" s="180"/>
      <c r="E32" s="154" t="s">
        <v>12</v>
      </c>
      <c r="F32" s="91">
        <v>135593.00999999998</v>
      </c>
      <c r="G32" s="91">
        <f>SUM(E32:F32)</f>
        <v>135593.00999999998</v>
      </c>
      <c r="H32" s="154" t="s">
        <v>12</v>
      </c>
      <c r="I32" s="93">
        <v>351752.82999999996</v>
      </c>
      <c r="J32" s="529">
        <f>SUM(H32:I32)</f>
        <v>351752.82999999996</v>
      </c>
      <c r="K32" s="182"/>
      <c r="L32" s="182"/>
      <c r="M32" s="182"/>
      <c r="N32" s="33"/>
      <c r="P32" s="34"/>
    </row>
    <row r="34" spans="1:13" s="35" customFormat="1" ht="14.5">
      <c r="A34" s="914" t="s">
        <v>389</v>
      </c>
      <c r="B34" s="914"/>
      <c r="C34" s="914"/>
      <c r="D34" s="914"/>
      <c r="E34" s="914"/>
      <c r="F34" s="914"/>
      <c r="G34" s="914"/>
      <c r="H34" s="914"/>
      <c r="I34" s="914"/>
      <c r="J34" s="914"/>
      <c r="K34" s="914"/>
      <c r="L34" s="914"/>
      <c r="M34" s="914"/>
    </row>
    <row r="35" spans="1:13" ht="13">
      <c r="A35" s="927" t="s">
        <v>390</v>
      </c>
      <c r="B35" s="927"/>
      <c r="C35" s="927"/>
      <c r="D35" s="927"/>
      <c r="E35" s="927"/>
      <c r="F35" s="927"/>
      <c r="G35" s="927"/>
      <c r="H35" s="927"/>
      <c r="I35" s="927"/>
      <c r="J35" s="927"/>
      <c r="K35" s="927"/>
      <c r="L35" s="927"/>
      <c r="M35" s="927"/>
    </row>
    <row r="37" spans="1:13">
      <c r="A37" s="11"/>
    </row>
  </sheetData>
  <mergeCells count="10">
    <mergeCell ref="A34:M34"/>
    <mergeCell ref="A35:M35"/>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zoomScale="90" zoomScaleNormal="90" workbookViewId="0">
      <selection activeCell="F32" sqref="F32"/>
    </sheetView>
  </sheetViews>
  <sheetFormatPr defaultColWidth="9.453125" defaultRowHeight="12.5"/>
  <cols>
    <col min="1" max="2" width="11.453125" style="11" customWidth="1"/>
    <col min="3" max="3" width="11.7265625" style="11" customWidth="1"/>
    <col min="4" max="4" width="12.54296875" style="11" customWidth="1"/>
    <col min="5" max="5" width="13" style="11" customWidth="1"/>
    <col min="6" max="6" width="8.54296875" style="11" customWidth="1"/>
    <col min="7" max="7" width="9" style="11" customWidth="1"/>
    <col min="8" max="8" width="8.54296875" style="11" customWidth="1"/>
    <col min="9" max="9" width="10" style="11" customWidth="1"/>
    <col min="10" max="10" width="11.7265625" style="11" customWidth="1"/>
    <col min="11" max="11" width="11.54296875" style="11" customWidth="1"/>
    <col min="12" max="12" width="12.54296875" style="11" customWidth="1"/>
    <col min="13" max="13" width="12.7265625" style="11" customWidth="1"/>
    <col min="14" max="14" width="11.54296875" style="11" bestFit="1" customWidth="1"/>
    <col min="15" max="15" width="14.54296875" style="11" customWidth="1"/>
    <col min="16" max="16" width="11.453125" style="11" customWidth="1"/>
    <col min="17" max="17" width="9.7265625" style="11" customWidth="1"/>
    <col min="18" max="18" width="13.7265625" style="11" customWidth="1"/>
    <col min="19" max="19" width="10.453125" style="11" customWidth="1"/>
    <col min="20" max="20" width="9.54296875" style="11" customWidth="1"/>
    <col min="21" max="21" width="8.26953125" style="11" bestFit="1" customWidth="1"/>
    <col min="22" max="22" width="10.54296875" style="11" customWidth="1"/>
    <col min="23" max="23" width="13.54296875" style="11" customWidth="1"/>
    <col min="24" max="24" width="11" style="11" customWidth="1"/>
    <col min="25" max="25" width="13.54296875" style="11" customWidth="1"/>
    <col min="26" max="26" width="10.453125" style="11" customWidth="1"/>
    <col min="27" max="16384" width="9.453125" style="11"/>
  </cols>
  <sheetData>
    <row r="1" spans="1:25" ht="15.5">
      <c r="A1" s="959" t="s">
        <v>222</v>
      </c>
      <c r="B1" s="959"/>
      <c r="C1" s="959"/>
      <c r="D1" s="959"/>
      <c r="E1" s="959"/>
      <c r="F1" s="959"/>
      <c r="G1" s="959"/>
      <c r="H1" s="959"/>
      <c r="I1" s="959"/>
      <c r="J1" s="959"/>
      <c r="K1" s="959"/>
      <c r="L1" s="959"/>
      <c r="M1" s="959"/>
      <c r="N1" s="959"/>
      <c r="O1" s="959"/>
      <c r="P1" s="959"/>
      <c r="Q1" s="959"/>
      <c r="R1" s="959"/>
      <c r="S1" s="959"/>
      <c r="T1" s="959"/>
      <c r="U1" s="959"/>
      <c r="V1" s="959"/>
      <c r="W1" s="959"/>
      <c r="X1" s="959"/>
      <c r="Y1" s="959"/>
    </row>
    <row r="2" spans="1:25" ht="15.5">
      <c r="A2" s="960" t="s">
        <v>1</v>
      </c>
      <c r="B2" s="960"/>
      <c r="C2" s="960"/>
      <c r="D2" s="960"/>
      <c r="E2" s="960"/>
      <c r="F2" s="960"/>
      <c r="G2" s="960"/>
      <c r="H2" s="960"/>
      <c r="I2" s="960"/>
      <c r="J2" s="960"/>
      <c r="K2" s="960"/>
      <c r="L2" s="960"/>
      <c r="M2" s="960"/>
      <c r="N2" s="960"/>
      <c r="O2" s="960"/>
      <c r="P2" s="960"/>
      <c r="Q2" s="960"/>
      <c r="R2" s="960"/>
      <c r="S2" s="960"/>
      <c r="T2" s="960"/>
      <c r="U2" s="960"/>
      <c r="V2" s="960"/>
      <c r="W2" s="960"/>
      <c r="X2" s="960"/>
      <c r="Y2" s="960"/>
    </row>
    <row r="3" spans="1:25" ht="15.5">
      <c r="A3" s="856" t="s">
        <v>541</v>
      </c>
      <c r="B3" s="856"/>
      <c r="C3" s="856"/>
      <c r="D3" s="856"/>
      <c r="E3" s="856"/>
      <c r="F3" s="856"/>
      <c r="G3" s="856"/>
      <c r="H3" s="856"/>
      <c r="I3" s="856"/>
      <c r="J3" s="856"/>
      <c r="K3" s="856"/>
      <c r="L3" s="856"/>
      <c r="M3" s="856"/>
      <c r="N3" s="856"/>
      <c r="O3" s="856"/>
      <c r="P3" s="856"/>
      <c r="Q3" s="856"/>
      <c r="R3" s="856"/>
      <c r="S3" s="856"/>
      <c r="T3" s="856"/>
      <c r="U3" s="856"/>
      <c r="V3" s="856"/>
      <c r="W3" s="856"/>
      <c r="X3" s="856"/>
      <c r="Y3" s="856"/>
    </row>
    <row r="4" spans="1:25" ht="16" thickBot="1">
      <c r="A4" s="284"/>
      <c r="B4" s="285"/>
      <c r="C4" s="285"/>
      <c r="D4" s="285"/>
      <c r="E4" s="285"/>
      <c r="F4" s="285"/>
      <c r="G4" s="285"/>
      <c r="H4" s="285"/>
      <c r="I4" s="285"/>
      <c r="J4" s="285"/>
      <c r="K4" s="285"/>
      <c r="L4" s="285"/>
      <c r="M4" s="285"/>
      <c r="N4" s="285"/>
      <c r="O4" s="285"/>
      <c r="P4" s="285"/>
      <c r="Q4" s="285"/>
      <c r="R4" s="285"/>
      <c r="S4" s="285"/>
      <c r="T4" s="285"/>
      <c r="U4" s="285"/>
      <c r="V4" s="63"/>
      <c r="W4" s="63"/>
      <c r="X4" s="63"/>
      <c r="Y4" s="63"/>
    </row>
    <row r="5" spans="1:25" ht="14.25" customHeight="1" thickBot="1">
      <c r="A5" s="936">
        <v>2019</v>
      </c>
      <c r="B5" s="967" t="s">
        <v>223</v>
      </c>
      <c r="C5" s="968"/>
      <c r="D5" s="968"/>
      <c r="E5" s="968"/>
      <c r="F5" s="965"/>
      <c r="G5" s="965"/>
      <c r="H5" s="965"/>
      <c r="I5" s="965"/>
      <c r="J5" s="965"/>
      <c r="K5" s="966"/>
      <c r="L5" s="950" t="s">
        <v>224</v>
      </c>
      <c r="M5" s="951"/>
      <c r="N5" s="951"/>
      <c r="O5" s="952"/>
      <c r="P5" s="964" t="s">
        <v>225</v>
      </c>
      <c r="Q5" s="965"/>
      <c r="R5" s="965"/>
      <c r="S5" s="965"/>
      <c r="T5" s="966"/>
      <c r="U5" s="939" t="s">
        <v>226</v>
      </c>
      <c r="V5" s="940"/>
      <c r="W5" s="945" t="s">
        <v>227</v>
      </c>
      <c r="X5" s="961" t="s">
        <v>228</v>
      </c>
      <c r="Y5" s="933" t="s">
        <v>229</v>
      </c>
    </row>
    <row r="6" spans="1:25" ht="12.75" customHeight="1">
      <c r="A6" s="937"/>
      <c r="B6" s="953" t="s">
        <v>230</v>
      </c>
      <c r="C6" s="954"/>
      <c r="D6" s="954"/>
      <c r="E6" s="955"/>
      <c r="F6" s="970" t="s">
        <v>231</v>
      </c>
      <c r="G6" s="971"/>
      <c r="H6" s="971"/>
      <c r="I6" s="971"/>
      <c r="J6" s="972"/>
      <c r="K6" s="956" t="s">
        <v>232</v>
      </c>
      <c r="L6" s="941" t="s">
        <v>233</v>
      </c>
      <c r="M6" s="948" t="s">
        <v>234</v>
      </c>
      <c r="N6" s="948" t="s">
        <v>235</v>
      </c>
      <c r="O6" s="933" t="s">
        <v>236</v>
      </c>
      <c r="P6" s="941" t="s">
        <v>237</v>
      </c>
      <c r="Q6" s="948" t="s">
        <v>238</v>
      </c>
      <c r="R6" s="948" t="s">
        <v>239</v>
      </c>
      <c r="S6" s="961" t="s">
        <v>240</v>
      </c>
      <c r="T6" s="956" t="s">
        <v>241</v>
      </c>
      <c r="U6" s="941" t="s">
        <v>242</v>
      </c>
      <c r="V6" s="943" t="s">
        <v>243</v>
      </c>
      <c r="W6" s="946"/>
      <c r="X6" s="962"/>
      <c r="Y6" s="934"/>
    </row>
    <row r="7" spans="1:25" ht="47.25" customHeight="1" thickBot="1">
      <c r="A7" s="938"/>
      <c r="B7" s="540" t="s">
        <v>244</v>
      </c>
      <c r="C7" s="541" t="s">
        <v>245</v>
      </c>
      <c r="D7" s="541" t="s">
        <v>246</v>
      </c>
      <c r="E7" s="542" t="s">
        <v>247</v>
      </c>
      <c r="F7" s="540" t="s">
        <v>248</v>
      </c>
      <c r="G7" s="541" t="s">
        <v>249</v>
      </c>
      <c r="H7" s="541" t="s">
        <v>250</v>
      </c>
      <c r="I7" s="368" t="s">
        <v>251</v>
      </c>
      <c r="J7" s="369" t="s">
        <v>252</v>
      </c>
      <c r="K7" s="957"/>
      <c r="L7" s="942"/>
      <c r="M7" s="949"/>
      <c r="N7" s="949"/>
      <c r="O7" s="935"/>
      <c r="P7" s="942"/>
      <c r="Q7" s="949"/>
      <c r="R7" s="949"/>
      <c r="S7" s="969"/>
      <c r="T7" s="957"/>
      <c r="U7" s="942"/>
      <c r="V7" s="944"/>
      <c r="W7" s="947"/>
      <c r="X7" s="963"/>
      <c r="Y7" s="935"/>
    </row>
    <row r="8" spans="1:25" ht="13">
      <c r="A8" s="517" t="s">
        <v>168</v>
      </c>
      <c r="B8" s="68">
        <v>2214</v>
      </c>
      <c r="C8" s="75">
        <v>1524</v>
      </c>
      <c r="D8" s="75">
        <v>80</v>
      </c>
      <c r="E8" s="76">
        <f t="shared" ref="E8:E10" si="0">SUM(B8:D8)</f>
        <v>3818</v>
      </c>
      <c r="F8" s="68">
        <v>5635</v>
      </c>
      <c r="G8" s="75">
        <v>5465</v>
      </c>
      <c r="H8" s="75">
        <v>10500</v>
      </c>
      <c r="I8" s="44">
        <v>0</v>
      </c>
      <c r="J8" s="75">
        <f t="shared" ref="J8" si="1">SUM(F8:I8)</f>
        <v>21600</v>
      </c>
      <c r="K8" s="77">
        <f t="shared" ref="K8" si="2">E8+J8</f>
        <v>25418</v>
      </c>
      <c r="L8" s="400">
        <v>4786</v>
      </c>
      <c r="M8" s="45">
        <v>12476</v>
      </c>
      <c r="N8" s="62">
        <v>18833</v>
      </c>
      <c r="O8" s="401">
        <f t="shared" ref="O8:O10" si="3">SUM(L8:N8)</f>
        <v>36095</v>
      </c>
      <c r="P8" s="521">
        <v>11373</v>
      </c>
      <c r="Q8" s="399">
        <v>2606</v>
      </c>
      <c r="R8" s="399">
        <v>199</v>
      </c>
      <c r="S8" s="399">
        <v>12180</v>
      </c>
      <c r="T8" s="80">
        <f t="shared" ref="T8" si="4">SUM(P8:S8)</f>
        <v>26358</v>
      </c>
      <c r="U8" s="79">
        <f t="shared" ref="U8" si="5">K8+O8</f>
        <v>61513</v>
      </c>
      <c r="V8" s="80">
        <f t="shared" ref="V8" si="6">K8-T8</f>
        <v>-940</v>
      </c>
      <c r="W8" s="514">
        <v>1608798</v>
      </c>
      <c r="X8" s="71">
        <v>1671785</v>
      </c>
      <c r="Y8" s="617">
        <f t="shared" ref="Y8:Y10" si="7">W8/X8</f>
        <v>0.96232350451762638</v>
      </c>
    </row>
    <row r="9" spans="1:25" ht="13">
      <c r="A9" s="518" t="s">
        <v>169</v>
      </c>
      <c r="B9" s="81">
        <v>2155</v>
      </c>
      <c r="C9" s="82">
        <v>1933</v>
      </c>
      <c r="D9" s="82">
        <v>87</v>
      </c>
      <c r="E9" s="76">
        <f t="shared" si="0"/>
        <v>4175</v>
      </c>
      <c r="F9" s="81">
        <v>7786</v>
      </c>
      <c r="G9" s="82">
        <v>6111</v>
      </c>
      <c r="H9" s="82">
        <v>10201</v>
      </c>
      <c r="I9" s="44">
        <v>0</v>
      </c>
      <c r="J9" s="75">
        <f t="shared" ref="J9" si="8">SUM(F9:I9)</f>
        <v>24098</v>
      </c>
      <c r="K9" s="77">
        <f t="shared" ref="K9" si="9">E9+J9</f>
        <v>28273</v>
      </c>
      <c r="L9" s="402">
        <v>4811</v>
      </c>
      <c r="M9" s="70">
        <v>13645</v>
      </c>
      <c r="N9" s="71">
        <v>19247</v>
      </c>
      <c r="O9" s="401">
        <f t="shared" si="3"/>
        <v>37703</v>
      </c>
      <c r="P9" s="521">
        <v>11021</v>
      </c>
      <c r="Q9" s="399">
        <v>2404</v>
      </c>
      <c r="R9" s="399">
        <v>237</v>
      </c>
      <c r="S9" s="399">
        <v>12401</v>
      </c>
      <c r="T9" s="80">
        <f t="shared" ref="T9" si="10">SUM(P9:S9)</f>
        <v>26063</v>
      </c>
      <c r="U9" s="79">
        <f t="shared" ref="U9" si="11">K9+O9</f>
        <v>65976</v>
      </c>
      <c r="V9" s="80">
        <f t="shared" ref="V9" si="12">K9-T9</f>
        <v>2210</v>
      </c>
      <c r="W9" s="333">
        <v>1611008</v>
      </c>
      <c r="X9" s="71">
        <v>1671785</v>
      </c>
      <c r="Y9" s="55">
        <f t="shared" si="7"/>
        <v>0.96364544483889969</v>
      </c>
    </row>
    <row r="10" spans="1:25" ht="13">
      <c r="A10" s="518" t="s">
        <v>170</v>
      </c>
      <c r="B10" s="81">
        <v>1946</v>
      </c>
      <c r="C10" s="82">
        <v>2017</v>
      </c>
      <c r="D10" s="82">
        <v>157</v>
      </c>
      <c r="E10" s="76">
        <f t="shared" si="0"/>
        <v>4120</v>
      </c>
      <c r="F10" s="81">
        <v>7268</v>
      </c>
      <c r="G10" s="82">
        <v>9472</v>
      </c>
      <c r="H10" s="82">
        <v>11790</v>
      </c>
      <c r="I10" s="44">
        <v>0</v>
      </c>
      <c r="J10" s="75">
        <f t="shared" ref="J10" si="13">SUM(F10:I10)</f>
        <v>28530</v>
      </c>
      <c r="K10" s="77">
        <f t="shared" ref="K10" si="14">E10+J10</f>
        <v>32650</v>
      </c>
      <c r="L10" s="402">
        <v>8284</v>
      </c>
      <c r="M10" s="70">
        <v>18001</v>
      </c>
      <c r="N10" s="71">
        <v>28128</v>
      </c>
      <c r="O10" s="401">
        <f t="shared" si="3"/>
        <v>54413</v>
      </c>
      <c r="P10" s="521">
        <v>8209</v>
      </c>
      <c r="Q10" s="399">
        <v>2425</v>
      </c>
      <c r="R10" s="399">
        <v>298</v>
      </c>
      <c r="S10" s="399">
        <v>12116</v>
      </c>
      <c r="T10" s="80">
        <f t="shared" ref="T10" si="15">SUM(P10:S10)</f>
        <v>23048</v>
      </c>
      <c r="U10" s="79">
        <f t="shared" ref="U10" si="16">K10+O10</f>
        <v>87063</v>
      </c>
      <c r="V10" s="80">
        <f t="shared" ref="V10" si="17">K10-T10</f>
        <v>9602</v>
      </c>
      <c r="W10" s="81">
        <v>1620610</v>
      </c>
      <c r="X10" s="71">
        <v>1671785</v>
      </c>
      <c r="Y10" s="773">
        <f t="shared" si="7"/>
        <v>0.96938900636146397</v>
      </c>
    </row>
    <row r="11" spans="1:25" ht="13">
      <c r="A11" s="518" t="s">
        <v>171</v>
      </c>
      <c r="B11" s="81"/>
      <c r="C11" s="82"/>
      <c r="D11" s="82"/>
      <c r="E11" s="76"/>
      <c r="F11" s="81"/>
      <c r="G11" s="82"/>
      <c r="H11" s="82"/>
      <c r="I11" s="44"/>
      <c r="J11" s="75"/>
      <c r="K11" s="77"/>
      <c r="L11" s="402"/>
      <c r="M11" s="70"/>
      <c r="N11" s="71"/>
      <c r="O11" s="401"/>
      <c r="P11" s="521"/>
      <c r="Q11" s="399"/>
      <c r="R11" s="399"/>
      <c r="S11" s="399"/>
      <c r="T11" s="80"/>
      <c r="U11" s="79"/>
      <c r="V11" s="80"/>
      <c r="W11" s="81"/>
      <c r="X11" s="75"/>
      <c r="Y11" s="55"/>
    </row>
    <row r="12" spans="1:25" ht="13">
      <c r="A12" s="518" t="s">
        <v>172</v>
      </c>
      <c r="B12" s="81"/>
      <c r="C12" s="82"/>
      <c r="D12" s="82"/>
      <c r="E12" s="76"/>
      <c r="F12" s="81"/>
      <c r="G12" s="82"/>
      <c r="H12" s="82"/>
      <c r="I12" s="44"/>
      <c r="J12" s="75"/>
      <c r="K12" s="77"/>
      <c r="L12" s="402"/>
      <c r="M12" s="70"/>
      <c r="N12" s="71"/>
      <c r="O12" s="401"/>
      <c r="P12" s="521"/>
      <c r="Q12" s="399"/>
      <c r="R12" s="399"/>
      <c r="S12" s="399"/>
      <c r="T12" s="80"/>
      <c r="U12" s="79"/>
      <c r="V12" s="80"/>
      <c r="W12" s="81"/>
      <c r="X12" s="75"/>
      <c r="Y12" s="55"/>
    </row>
    <row r="13" spans="1:25" ht="13">
      <c r="A13" s="518" t="s">
        <v>173</v>
      </c>
      <c r="B13" s="81"/>
      <c r="C13" s="82"/>
      <c r="D13" s="82"/>
      <c r="E13" s="76"/>
      <c r="F13" s="81"/>
      <c r="G13" s="82"/>
      <c r="H13" s="82"/>
      <c r="I13" s="44"/>
      <c r="J13" s="75"/>
      <c r="K13" s="77"/>
      <c r="L13" s="402"/>
      <c r="M13" s="70"/>
      <c r="N13" s="71"/>
      <c r="O13" s="401"/>
      <c r="P13" s="521"/>
      <c r="Q13" s="399"/>
      <c r="R13" s="399"/>
      <c r="S13" s="399"/>
      <c r="T13" s="80"/>
      <c r="U13" s="79"/>
      <c r="V13" s="80"/>
      <c r="W13" s="81"/>
      <c r="X13" s="75"/>
      <c r="Y13" s="55"/>
    </row>
    <row r="14" spans="1:25" ht="13">
      <c r="A14" s="518" t="s">
        <v>174</v>
      </c>
      <c r="B14" s="81"/>
      <c r="C14" s="82"/>
      <c r="D14" s="82"/>
      <c r="E14" s="76"/>
      <c r="F14" s="81"/>
      <c r="G14" s="82"/>
      <c r="H14" s="82"/>
      <c r="I14" s="44"/>
      <c r="J14" s="75"/>
      <c r="K14" s="77"/>
      <c r="L14" s="402"/>
      <c r="M14" s="70"/>
      <c r="N14" s="71"/>
      <c r="O14" s="401"/>
      <c r="P14" s="522"/>
      <c r="Q14" s="71"/>
      <c r="R14" s="71"/>
      <c r="S14" s="78"/>
      <c r="T14" s="80"/>
      <c r="U14" s="79"/>
      <c r="V14" s="80"/>
      <c r="W14" s="81"/>
      <c r="X14" s="75"/>
      <c r="Y14" s="55"/>
    </row>
    <row r="15" spans="1:25" ht="13">
      <c r="A15" s="518" t="s">
        <v>175</v>
      </c>
      <c r="B15" s="81"/>
      <c r="C15" s="82"/>
      <c r="D15" s="82"/>
      <c r="E15" s="76"/>
      <c r="F15" s="81"/>
      <c r="G15" s="82"/>
      <c r="H15" s="82"/>
      <c r="I15" s="44"/>
      <c r="J15" s="82"/>
      <c r="K15" s="77"/>
      <c r="L15" s="402"/>
      <c r="M15" s="70"/>
      <c r="N15" s="71"/>
      <c r="O15" s="401"/>
      <c r="P15" s="522"/>
      <c r="Q15" s="71"/>
      <c r="R15" s="71"/>
      <c r="S15" s="78"/>
      <c r="T15" s="80"/>
      <c r="U15" s="79"/>
      <c r="V15" s="80"/>
      <c r="W15" s="81"/>
      <c r="X15" s="75"/>
      <c r="Y15" s="55"/>
    </row>
    <row r="16" spans="1:25" ht="13">
      <c r="A16" s="518" t="s">
        <v>176</v>
      </c>
      <c r="B16" s="81"/>
      <c r="C16" s="82"/>
      <c r="D16" s="82"/>
      <c r="E16" s="76"/>
      <c r="F16" s="513"/>
      <c r="G16" s="513"/>
      <c r="H16" s="220"/>
      <c r="I16" s="374"/>
      <c r="J16" s="82"/>
      <c r="K16" s="77"/>
      <c r="L16" s="402"/>
      <c r="M16" s="70"/>
      <c r="N16" s="71"/>
      <c r="O16" s="401"/>
      <c r="P16" s="522"/>
      <c r="Q16" s="71"/>
      <c r="R16" s="71"/>
      <c r="S16" s="78"/>
      <c r="T16" s="80"/>
      <c r="U16" s="79"/>
      <c r="V16" s="80"/>
      <c r="W16" s="81"/>
      <c r="X16" s="75"/>
      <c r="Y16" s="73"/>
    </row>
    <row r="17" spans="1:25" ht="13">
      <c r="A17" s="530" t="s">
        <v>177</v>
      </c>
      <c r="B17" s="333"/>
      <c r="C17" s="374"/>
      <c r="D17" s="374"/>
      <c r="E17" s="76"/>
      <c r="F17" s="568"/>
      <c r="G17" s="513"/>
      <c r="H17" s="82"/>
      <c r="I17" s="374"/>
      <c r="J17" s="82"/>
      <c r="K17" s="77"/>
      <c r="L17" s="521"/>
      <c r="M17" s="399"/>
      <c r="N17" s="399"/>
      <c r="O17" s="401"/>
      <c r="P17" s="521"/>
      <c r="Q17" s="399"/>
      <c r="R17" s="399"/>
      <c r="S17" s="399"/>
      <c r="T17" s="80"/>
      <c r="U17" s="79"/>
      <c r="V17" s="80"/>
      <c r="W17" s="333"/>
      <c r="X17" s="71"/>
      <c r="Y17" s="73"/>
    </row>
    <row r="18" spans="1:25" ht="13">
      <c r="A18" s="567" t="s">
        <v>178</v>
      </c>
      <c r="B18" s="566"/>
      <c r="C18" s="374"/>
      <c r="D18" s="374"/>
      <c r="E18" s="76"/>
      <c r="F18" s="81"/>
      <c r="G18" s="82"/>
      <c r="H18" s="82"/>
      <c r="I18" s="374"/>
      <c r="J18" s="82"/>
      <c r="K18" s="77"/>
      <c r="L18" s="402"/>
      <c r="M18" s="70"/>
      <c r="N18" s="71"/>
      <c r="O18" s="401"/>
      <c r="P18" s="522"/>
      <c r="Q18" s="71"/>
      <c r="R18" s="71"/>
      <c r="S18" s="78"/>
      <c r="T18" s="80"/>
      <c r="U18" s="79"/>
      <c r="V18" s="80"/>
      <c r="W18" s="81"/>
      <c r="X18" s="75"/>
      <c r="Y18" s="515"/>
    </row>
    <row r="19" spans="1:25" ht="13.5" thickBot="1">
      <c r="A19" s="519" t="s">
        <v>179</v>
      </c>
      <c r="B19" s="47"/>
      <c r="C19" s="48"/>
      <c r="D19" s="48"/>
      <c r="E19" s="76"/>
      <c r="F19" s="47"/>
      <c r="G19" s="48"/>
      <c r="H19" s="48"/>
      <c r="I19" s="44"/>
      <c r="J19" s="82"/>
      <c r="K19" s="77"/>
      <c r="L19" s="403"/>
      <c r="M19" s="49"/>
      <c r="N19" s="50"/>
      <c r="O19" s="401"/>
      <c r="P19" s="523"/>
      <c r="Q19" s="50"/>
      <c r="R19" s="50"/>
      <c r="S19" s="51"/>
      <c r="T19" s="80"/>
      <c r="U19" s="79"/>
      <c r="V19" s="80"/>
      <c r="W19" s="516"/>
      <c r="X19" s="623"/>
      <c r="Y19" s="515"/>
    </row>
    <row r="20" spans="1:25" ht="13.5" thickBot="1">
      <c r="A20" s="520" t="s">
        <v>180</v>
      </c>
      <c r="B20" s="53">
        <f>SUM(B8:B19)</f>
        <v>6315</v>
      </c>
      <c r="C20" s="53">
        <f t="shared" ref="C20:T20" si="18">SUM(C8:C19)</f>
        <v>5474</v>
      </c>
      <c r="D20" s="53">
        <f t="shared" si="18"/>
        <v>324</v>
      </c>
      <c r="E20" s="53">
        <f t="shared" si="18"/>
        <v>12113</v>
      </c>
      <c r="F20" s="53">
        <f t="shared" si="18"/>
        <v>20689</v>
      </c>
      <c r="G20" s="53">
        <f t="shared" si="18"/>
        <v>21048</v>
      </c>
      <c r="H20" s="53">
        <f t="shared" si="18"/>
        <v>32491</v>
      </c>
      <c r="I20" s="53">
        <f t="shared" si="18"/>
        <v>0</v>
      </c>
      <c r="J20" s="109">
        <f t="shared" si="18"/>
        <v>74228</v>
      </c>
      <c r="K20" s="109">
        <f t="shared" si="18"/>
        <v>86341</v>
      </c>
      <c r="L20" s="53">
        <f t="shared" si="18"/>
        <v>17881</v>
      </c>
      <c r="M20" s="53">
        <f t="shared" si="18"/>
        <v>44122</v>
      </c>
      <c r="N20" s="53">
        <f t="shared" si="18"/>
        <v>66208</v>
      </c>
      <c r="O20" s="109">
        <f t="shared" si="18"/>
        <v>128211</v>
      </c>
      <c r="P20" s="53">
        <f t="shared" si="18"/>
        <v>30603</v>
      </c>
      <c r="Q20" s="53">
        <f t="shared" si="18"/>
        <v>7435</v>
      </c>
      <c r="R20" s="109">
        <f t="shared" si="18"/>
        <v>734</v>
      </c>
      <c r="S20" s="53">
        <f t="shared" si="18"/>
        <v>36697</v>
      </c>
      <c r="T20" s="109">
        <f t="shared" si="18"/>
        <v>75469</v>
      </c>
      <c r="U20" s="53">
        <f>K20+O20</f>
        <v>214552</v>
      </c>
      <c r="V20" s="109">
        <f>K20-T20</f>
        <v>10872</v>
      </c>
      <c r="W20" s="109">
        <f>W10</f>
        <v>1620610</v>
      </c>
      <c r="X20" s="109">
        <f>X10</f>
        <v>1671785</v>
      </c>
      <c r="Y20" s="61">
        <f>Y10</f>
        <v>0.96938900636146397</v>
      </c>
    </row>
    <row r="21" spans="1:25" ht="14">
      <c r="A21" s="37"/>
      <c r="B21" s="38"/>
      <c r="C21" s="38"/>
      <c r="D21" s="38"/>
      <c r="E21" s="38"/>
      <c r="F21" s="38"/>
      <c r="G21" s="38"/>
      <c r="H21" s="38"/>
      <c r="I21" s="38"/>
      <c r="J21" s="38"/>
      <c r="K21" s="38"/>
      <c r="L21" s="38"/>
      <c r="M21" s="38"/>
      <c r="N21" s="38"/>
      <c r="O21" s="39"/>
      <c r="P21" s="40"/>
      <c r="Q21" s="40"/>
      <c r="R21" s="40"/>
      <c r="S21" s="40"/>
      <c r="T21" s="40"/>
      <c r="U21" s="36"/>
      <c r="V21" s="35"/>
      <c r="W21" s="36"/>
      <c r="X21" s="35"/>
      <c r="Y21" s="35"/>
    </row>
    <row r="22" spans="1:25" ht="14.5">
      <c r="A22" s="958" t="s">
        <v>253</v>
      </c>
      <c r="B22" s="958"/>
      <c r="C22" s="958"/>
      <c r="D22" s="958"/>
      <c r="E22" s="958"/>
      <c r="F22" s="958"/>
      <c r="G22" s="958"/>
      <c r="H22" s="958"/>
      <c r="I22" s="958"/>
      <c r="J22" s="958"/>
      <c r="K22" s="958"/>
      <c r="L22" s="958"/>
      <c r="M22" s="958"/>
      <c r="N22" s="151"/>
      <c r="O22" s="113"/>
      <c r="P22" s="151"/>
      <c r="Q22" s="151"/>
      <c r="R22" s="151"/>
      <c r="S22" s="151"/>
      <c r="T22" s="151"/>
      <c r="U22" s="151"/>
    </row>
    <row r="23" spans="1:25" ht="14.5">
      <c r="A23" s="958" t="s">
        <v>254</v>
      </c>
      <c r="B23" s="958"/>
      <c r="C23" s="958"/>
      <c r="D23" s="958"/>
      <c r="E23" s="958"/>
      <c r="F23" s="958"/>
      <c r="G23" s="958"/>
      <c r="H23" s="958"/>
      <c r="I23" s="958"/>
      <c r="J23" s="958"/>
      <c r="K23" s="958"/>
      <c r="L23" s="958"/>
      <c r="M23" s="958"/>
      <c r="N23" s="151"/>
      <c r="O23" s="113"/>
      <c r="P23" s="151"/>
      <c r="Q23" s="151"/>
      <c r="R23" s="151"/>
      <c r="S23" s="151"/>
      <c r="T23" s="151"/>
      <c r="U23" s="151"/>
    </row>
    <row r="24" spans="1:25" ht="14.5">
      <c r="A24" s="958" t="s">
        <v>255</v>
      </c>
      <c r="B24" s="958"/>
      <c r="C24" s="958"/>
      <c r="D24" s="958"/>
      <c r="E24" s="958"/>
      <c r="F24" s="958"/>
      <c r="G24" s="958"/>
      <c r="H24" s="958"/>
      <c r="I24" s="958"/>
      <c r="J24" s="958"/>
      <c r="K24" s="958"/>
      <c r="L24" s="958"/>
      <c r="M24" s="958"/>
      <c r="N24" s="151"/>
      <c r="O24" s="113"/>
      <c r="P24" s="151"/>
      <c r="Q24" s="151"/>
      <c r="R24" s="151"/>
      <c r="S24" s="151"/>
      <c r="T24" s="151"/>
      <c r="U24" s="151"/>
    </row>
    <row r="25" spans="1:25" ht="13">
      <c r="A25" s="927" t="s">
        <v>149</v>
      </c>
      <c r="B25" s="927"/>
      <c r="C25" s="927"/>
      <c r="D25" s="927"/>
      <c r="E25" s="927"/>
      <c r="F25" s="927"/>
      <c r="G25" s="927"/>
      <c r="H25" s="927"/>
      <c r="I25" s="927"/>
      <c r="J25" s="927"/>
      <c r="K25" s="927"/>
      <c r="L25" s="927"/>
      <c r="M25" s="927"/>
      <c r="N25" s="151"/>
      <c r="O25" s="113"/>
      <c r="P25" s="151"/>
      <c r="Q25" s="151"/>
      <c r="R25" s="151"/>
      <c r="S25" s="151"/>
      <c r="T25" s="151"/>
      <c r="U25" s="151"/>
    </row>
    <row r="26" spans="1:25" ht="14.5">
      <c r="A26" s="112"/>
    </row>
    <row r="27" spans="1:25">
      <c r="B27" s="151"/>
      <c r="C27" s="151"/>
      <c r="D27" s="151"/>
      <c r="E27" s="151"/>
      <c r="F27" s="151"/>
      <c r="G27" s="151"/>
      <c r="H27" s="151"/>
      <c r="I27" s="151"/>
      <c r="J27" s="151"/>
      <c r="K27" s="151"/>
      <c r="L27" s="151"/>
      <c r="M27" s="151"/>
      <c r="N27" s="151"/>
      <c r="O27" s="113"/>
      <c r="P27" s="151"/>
      <c r="Q27" s="151"/>
      <c r="R27" s="151"/>
      <c r="S27" s="151"/>
      <c r="T27" s="151"/>
      <c r="U27" s="151"/>
    </row>
  </sheetData>
  <mergeCells count="29">
    <mergeCell ref="A24:M24"/>
    <mergeCell ref="A25:M25"/>
    <mergeCell ref="A1:Y1"/>
    <mergeCell ref="A2:Y2"/>
    <mergeCell ref="A3:Y3"/>
    <mergeCell ref="A22:M22"/>
    <mergeCell ref="A23:M23"/>
    <mergeCell ref="X5:X7"/>
    <mergeCell ref="P5:T5"/>
    <mergeCell ref="B5:K5"/>
    <mergeCell ref="P6:P7"/>
    <mergeCell ref="Q6:Q7"/>
    <mergeCell ref="R6:R7"/>
    <mergeCell ref="S6:S7"/>
    <mergeCell ref="T6:T7"/>
    <mergeCell ref="F6:J6"/>
    <mergeCell ref="Y5:Y7"/>
    <mergeCell ref="A5:A7"/>
    <mergeCell ref="U5:V5"/>
    <mergeCell ref="U6:U7"/>
    <mergeCell ref="V6:V7"/>
    <mergeCell ref="W5:W7"/>
    <mergeCell ref="N6:N7"/>
    <mergeCell ref="L5:O5"/>
    <mergeCell ref="O6:O7"/>
    <mergeCell ref="B6:E6"/>
    <mergeCell ref="K6:K7"/>
    <mergeCell ref="L6:L7"/>
    <mergeCell ref="M6:M7"/>
  </mergeCells>
  <printOptions horizontalCentered="1" verticalCentered="1" headings="1"/>
  <pageMargins left="0.25" right="0.25" top="0.5" bottom="0.5" header="0.5" footer="0.5"/>
  <pageSetup paperSize="5" scale="61"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6"/>
  <sheetViews>
    <sheetView zoomScaleNormal="100" workbookViewId="0">
      <selection activeCell="H48" sqref="H48"/>
    </sheetView>
  </sheetViews>
  <sheetFormatPr defaultColWidth="9.453125" defaultRowHeight="12.5"/>
  <cols>
    <col min="1" max="1" width="11.453125" style="11" customWidth="1"/>
    <col min="2" max="2" width="11.453125" style="11" bestFit="1" customWidth="1"/>
    <col min="3" max="3" width="13" style="11" customWidth="1"/>
    <col min="4" max="4" width="12.90625" style="11" customWidth="1"/>
    <col min="5" max="5" width="13.26953125" style="11" customWidth="1"/>
    <col min="6" max="6" width="15.26953125" style="11" customWidth="1"/>
    <col min="7" max="7" width="12.1796875" style="11" customWidth="1"/>
    <col min="8" max="8" width="13.6328125" style="11" customWidth="1"/>
    <col min="9" max="9" width="12.1796875" style="11" customWidth="1"/>
    <col min="10" max="16384" width="9.453125" style="11"/>
  </cols>
  <sheetData>
    <row r="1" spans="1:11" ht="15.5">
      <c r="A1" s="858" t="s">
        <v>256</v>
      </c>
      <c r="B1" s="986"/>
      <c r="C1" s="986"/>
      <c r="D1" s="986"/>
      <c r="E1" s="986"/>
      <c r="F1" s="986"/>
      <c r="G1" s="986"/>
      <c r="H1" s="986"/>
      <c r="I1" s="987"/>
    </row>
    <row r="2" spans="1:11" ht="15.5">
      <c r="A2" s="883" t="s">
        <v>1</v>
      </c>
      <c r="B2" s="909"/>
      <c r="C2" s="909"/>
      <c r="D2" s="909"/>
      <c r="E2" s="909"/>
      <c r="F2" s="909"/>
      <c r="G2" s="909"/>
      <c r="H2" s="909"/>
      <c r="I2" s="909"/>
    </row>
    <row r="3" spans="1:11" ht="15.5">
      <c r="A3" s="981" t="s">
        <v>540</v>
      </c>
      <c r="B3" s="982"/>
      <c r="C3" s="982"/>
      <c r="D3" s="982"/>
      <c r="E3" s="982"/>
      <c r="F3" s="982"/>
      <c r="G3" s="982"/>
      <c r="H3" s="982"/>
      <c r="I3" s="983"/>
    </row>
    <row r="4" spans="1:11" ht="16" thickBot="1">
      <c r="A4" s="293"/>
      <c r="B4" s="294"/>
      <c r="C4" s="294"/>
      <c r="D4" s="294"/>
      <c r="E4" s="294"/>
      <c r="F4" s="294"/>
      <c r="G4" s="294"/>
      <c r="H4" s="294"/>
      <c r="I4" s="294"/>
    </row>
    <row r="5" spans="1:11" ht="74.5" customHeight="1" thickBot="1">
      <c r="A5" s="22" t="s">
        <v>159</v>
      </c>
      <c r="B5" s="23" t="s">
        <v>257</v>
      </c>
      <c r="C5" s="23" t="s">
        <v>562</v>
      </c>
      <c r="D5" s="24" t="s">
        <v>563</v>
      </c>
      <c r="E5" s="23" t="s">
        <v>564</v>
      </c>
      <c r="F5" s="23" t="s">
        <v>565</v>
      </c>
      <c r="G5" s="23" t="s">
        <v>566</v>
      </c>
      <c r="H5" s="24" t="s">
        <v>567</v>
      </c>
      <c r="I5" s="25" t="s">
        <v>568</v>
      </c>
    </row>
    <row r="6" spans="1:11" ht="13">
      <c r="A6" s="5" t="s">
        <v>168</v>
      </c>
      <c r="B6" s="334">
        <v>1608798</v>
      </c>
      <c r="C6" s="335">
        <v>4848</v>
      </c>
      <c r="D6" s="336">
        <f>+C6/B6</f>
        <v>3.0134299023245928E-3</v>
      </c>
      <c r="E6" s="335">
        <v>12</v>
      </c>
      <c r="F6" s="335">
        <v>250</v>
      </c>
      <c r="G6" s="335">
        <f>+E6+F6</f>
        <v>262</v>
      </c>
      <c r="H6" s="336">
        <f>+G6/C6</f>
        <v>5.4042904290429045E-2</v>
      </c>
      <c r="I6" s="337">
        <f>+G6/B6</f>
        <v>1.628545037972449E-4</v>
      </c>
      <c r="K6" s="404"/>
    </row>
    <row r="7" spans="1:11" ht="13">
      <c r="A7" s="6" t="s">
        <v>169</v>
      </c>
      <c r="B7" s="334">
        <v>1611008</v>
      </c>
      <c r="C7" s="335">
        <v>5081</v>
      </c>
      <c r="D7" s="336">
        <f>+C7/B7</f>
        <v>3.1539259891943429E-3</v>
      </c>
      <c r="E7" s="335">
        <v>10</v>
      </c>
      <c r="F7" s="335">
        <v>140</v>
      </c>
      <c r="G7" s="335">
        <f t="shared" ref="G7" si="0">+E7+F7</f>
        <v>150</v>
      </c>
      <c r="H7" s="336">
        <f>+G7/C7</f>
        <v>2.9521747687463098E-2</v>
      </c>
      <c r="I7" s="337">
        <f>+G7/B7</f>
        <v>9.310940727792786E-5</v>
      </c>
      <c r="K7" s="404"/>
    </row>
    <row r="8" spans="1:11" ht="13">
      <c r="A8" s="6" t="s">
        <v>170</v>
      </c>
      <c r="B8" s="334">
        <v>1620610</v>
      </c>
      <c r="C8" s="335">
        <v>4830</v>
      </c>
      <c r="D8" s="336">
        <f>+C8/B8</f>
        <v>2.9803592474438637E-3</v>
      </c>
      <c r="E8" s="335">
        <v>10</v>
      </c>
      <c r="F8" s="335">
        <v>31</v>
      </c>
      <c r="G8" s="335">
        <f t="shared" ref="G8" si="1">+E8+F8</f>
        <v>41</v>
      </c>
      <c r="H8" s="336">
        <f>+G8/C8</f>
        <v>8.4886128364389229E-3</v>
      </c>
      <c r="I8" s="337">
        <f>+G8/B8</f>
        <v>2.5299115765051431E-5</v>
      </c>
      <c r="K8" s="404"/>
    </row>
    <row r="9" spans="1:11" ht="13">
      <c r="A9" s="6" t="s">
        <v>171</v>
      </c>
      <c r="B9" s="334"/>
      <c r="C9" s="335"/>
      <c r="D9" s="336"/>
      <c r="E9" s="335"/>
      <c r="F9" s="335"/>
      <c r="G9" s="335"/>
      <c r="H9" s="336"/>
      <c r="I9" s="337"/>
      <c r="K9" s="404"/>
    </row>
    <row r="10" spans="1:11" ht="13">
      <c r="A10" s="6" t="s">
        <v>172</v>
      </c>
      <c r="B10" s="72"/>
      <c r="C10" s="82"/>
      <c r="D10" s="336"/>
      <c r="E10" s="335"/>
      <c r="F10" s="335"/>
      <c r="G10" s="335"/>
      <c r="H10" s="336"/>
      <c r="I10" s="337"/>
      <c r="K10" s="404"/>
    </row>
    <row r="11" spans="1:11" ht="13">
      <c r="A11" s="6" t="s">
        <v>173</v>
      </c>
      <c r="B11" s="72"/>
      <c r="C11" s="82"/>
      <c r="D11" s="336"/>
      <c r="E11" s="335"/>
      <c r="F11" s="335"/>
      <c r="G11" s="335"/>
      <c r="H11" s="336"/>
      <c r="I11" s="337"/>
      <c r="K11" s="404"/>
    </row>
    <row r="12" spans="1:11" ht="13">
      <c r="A12" s="6" t="s">
        <v>174</v>
      </c>
      <c r="B12" s="72"/>
      <c r="C12" s="82"/>
      <c r="D12" s="336"/>
      <c r="E12" s="374"/>
      <c r="F12" s="335"/>
      <c r="G12" s="335"/>
      <c r="H12" s="336"/>
      <c r="I12" s="337"/>
      <c r="K12" s="404"/>
    </row>
    <row r="13" spans="1:11" ht="13">
      <c r="A13" s="6" t="s">
        <v>175</v>
      </c>
      <c r="B13" s="72"/>
      <c r="C13" s="82"/>
      <c r="D13" s="336"/>
      <c r="E13" s="374"/>
      <c r="F13" s="335"/>
      <c r="G13" s="335"/>
      <c r="H13" s="336"/>
      <c r="I13" s="337"/>
      <c r="K13" s="404"/>
    </row>
    <row r="14" spans="1:11" ht="13">
      <c r="A14" s="6" t="s">
        <v>176</v>
      </c>
      <c r="B14" s="72"/>
      <c r="C14" s="82"/>
      <c r="D14" s="336"/>
      <c r="E14" s="374"/>
      <c r="F14" s="335"/>
      <c r="G14" s="335"/>
      <c r="H14" s="336"/>
      <c r="I14" s="337"/>
      <c r="K14" s="404"/>
    </row>
    <row r="15" spans="1:11" ht="13">
      <c r="A15" s="6" t="s">
        <v>177</v>
      </c>
      <c r="B15" s="334"/>
      <c r="C15" s="82"/>
      <c r="D15" s="336"/>
      <c r="E15" s="374"/>
      <c r="F15" s="335"/>
      <c r="G15" s="335"/>
      <c r="H15" s="336"/>
      <c r="I15" s="337"/>
      <c r="K15" s="404"/>
    </row>
    <row r="16" spans="1:11" ht="13">
      <c r="A16" s="6" t="s">
        <v>178</v>
      </c>
      <c r="B16" s="334"/>
      <c r="C16" s="82"/>
      <c r="D16" s="336"/>
      <c r="E16" s="82"/>
      <c r="F16" s="82"/>
      <c r="G16" s="335"/>
      <c r="H16" s="336"/>
      <c r="I16" s="337"/>
      <c r="K16" s="404"/>
    </row>
    <row r="17" spans="1:11" ht="13.5" thickBot="1">
      <c r="A17" s="20" t="s">
        <v>179</v>
      </c>
      <c r="B17" s="334"/>
      <c r="C17" s="48"/>
      <c r="D17" s="336"/>
      <c r="E17" s="48"/>
      <c r="F17" s="48"/>
      <c r="G17" s="335"/>
      <c r="H17" s="336"/>
      <c r="I17" s="337"/>
      <c r="K17" s="404"/>
    </row>
    <row r="18" spans="1:11" ht="13.5" thickBot="1">
      <c r="A18" s="21" t="s">
        <v>180</v>
      </c>
      <c r="B18" s="59">
        <f>B8</f>
        <v>1620610</v>
      </c>
      <c r="C18" s="59">
        <f>SUM(C6:C17)</f>
        <v>14759</v>
      </c>
      <c r="D18" s="60">
        <f>C18/B18</f>
        <v>9.1070646238144894E-3</v>
      </c>
      <c r="E18" s="59">
        <f>SUM(E6:E17)</f>
        <v>32</v>
      </c>
      <c r="F18" s="59">
        <f>SUM(F6:F17)</f>
        <v>421</v>
      </c>
      <c r="G18" s="59">
        <f>SUM(G6:G17)</f>
        <v>453</v>
      </c>
      <c r="H18" s="60">
        <f>G18/C18</f>
        <v>3.0693136391354427E-2</v>
      </c>
      <c r="I18" s="61">
        <f>G18/B18</f>
        <v>2.7952437662361702E-4</v>
      </c>
      <c r="K18" s="404"/>
    </row>
    <row r="19" spans="1:11" ht="15.75" customHeight="1">
      <c r="A19" s="148"/>
      <c r="B19" s="147"/>
      <c r="C19" s="147"/>
      <c r="D19" s="146"/>
      <c r="E19" s="147"/>
      <c r="F19" s="147"/>
      <c r="G19" s="147"/>
      <c r="H19" s="146"/>
      <c r="I19" s="145"/>
    </row>
    <row r="20" spans="1:11">
      <c r="A20" s="984" t="s">
        <v>258</v>
      </c>
      <c r="B20" s="985"/>
      <c r="C20" s="985"/>
      <c r="D20" s="985"/>
      <c r="E20" s="985"/>
      <c r="F20" s="985"/>
      <c r="G20" s="985"/>
      <c r="H20" s="985"/>
      <c r="I20" s="975"/>
    </row>
    <row r="21" spans="1:11" ht="12.5" customHeight="1">
      <c r="A21" s="976" t="s">
        <v>259</v>
      </c>
      <c r="B21" s="977"/>
      <c r="C21" s="977"/>
      <c r="D21" s="977"/>
      <c r="E21" s="977"/>
      <c r="F21" s="977"/>
      <c r="G21" s="977"/>
      <c r="H21" s="977"/>
      <c r="I21" s="977"/>
    </row>
    <row r="22" spans="1:11" ht="26" customHeight="1">
      <c r="A22" s="974" t="s">
        <v>260</v>
      </c>
      <c r="B22" s="975"/>
      <c r="C22" s="975"/>
      <c r="D22" s="975"/>
      <c r="E22" s="975"/>
      <c r="F22" s="975"/>
      <c r="G22" s="975"/>
      <c r="H22" s="975"/>
      <c r="I22" s="975"/>
    </row>
    <row r="23" spans="1:11" ht="12.5" customHeight="1">
      <c r="A23" s="927" t="s">
        <v>39</v>
      </c>
      <c r="B23" s="927"/>
      <c r="C23" s="927"/>
      <c r="D23" s="927"/>
      <c r="E23" s="927"/>
      <c r="F23" s="927"/>
      <c r="G23" s="927"/>
      <c r="H23" s="927"/>
      <c r="I23" s="927"/>
    </row>
    <row r="24" spans="1:11" ht="13.5" thickBot="1">
      <c r="A24" s="7"/>
      <c r="B24" s="149"/>
      <c r="C24" s="149"/>
      <c r="D24" s="150"/>
      <c r="E24" s="149"/>
      <c r="F24" s="149"/>
      <c r="G24" s="149"/>
      <c r="H24" s="150"/>
      <c r="I24" s="150"/>
    </row>
    <row r="25" spans="1:11" ht="15.5">
      <c r="A25" s="978" t="s">
        <v>261</v>
      </c>
      <c r="B25" s="979"/>
      <c r="C25" s="979"/>
      <c r="D25" s="979"/>
      <c r="E25" s="979"/>
      <c r="F25" s="979"/>
      <c r="G25" s="979"/>
      <c r="H25" s="979"/>
      <c r="I25" s="980"/>
    </row>
    <row r="26" spans="1:11" ht="15.5">
      <c r="A26" s="988" t="s">
        <v>1</v>
      </c>
      <c r="B26" s="909"/>
      <c r="C26" s="909"/>
      <c r="D26" s="909"/>
      <c r="E26" s="909"/>
      <c r="F26" s="909"/>
      <c r="G26" s="909"/>
      <c r="H26" s="909"/>
      <c r="I26" s="989"/>
    </row>
    <row r="27" spans="1:11" ht="16.5" customHeight="1" thickBot="1">
      <c r="A27" s="990" t="s">
        <v>262</v>
      </c>
      <c r="B27" s="991"/>
      <c r="C27" s="991"/>
      <c r="D27" s="991"/>
      <c r="E27" s="991"/>
      <c r="F27" s="991"/>
      <c r="G27" s="991"/>
      <c r="H27" s="991"/>
      <c r="I27" s="992"/>
    </row>
    <row r="28" spans="1:11" ht="78" customHeight="1" thickBot="1">
      <c r="A28" s="22" t="s">
        <v>159</v>
      </c>
      <c r="B28" s="23" t="s">
        <v>257</v>
      </c>
      <c r="C28" s="23" t="s">
        <v>562</v>
      </c>
      <c r="D28" s="24" t="s">
        <v>569</v>
      </c>
      <c r="E28" s="23" t="s">
        <v>564</v>
      </c>
      <c r="F28" s="23" t="s">
        <v>565</v>
      </c>
      <c r="G28" s="23" t="s">
        <v>570</v>
      </c>
      <c r="H28" s="24" t="s">
        <v>571</v>
      </c>
      <c r="I28" s="25" t="s">
        <v>568</v>
      </c>
    </row>
    <row r="29" spans="1:11" ht="13">
      <c r="A29" s="5" t="s">
        <v>168</v>
      </c>
      <c r="B29" s="46"/>
      <c r="C29" s="46"/>
      <c r="D29" s="84"/>
      <c r="E29" s="46"/>
      <c r="F29" s="46"/>
      <c r="G29" s="83"/>
      <c r="H29" s="84"/>
      <c r="I29" s="102"/>
    </row>
    <row r="30" spans="1:11" ht="13">
      <c r="A30" s="6" t="s">
        <v>169</v>
      </c>
      <c r="B30" s="46"/>
      <c r="C30" s="46"/>
      <c r="D30" s="84"/>
      <c r="E30" s="46"/>
      <c r="F30" s="46"/>
      <c r="G30" s="83"/>
      <c r="H30" s="84"/>
      <c r="I30" s="102"/>
    </row>
    <row r="31" spans="1:11" ht="13">
      <c r="A31" s="6" t="s">
        <v>170</v>
      </c>
      <c r="B31" s="46"/>
      <c r="C31" s="46"/>
      <c r="D31" s="84"/>
      <c r="E31" s="46"/>
      <c r="F31" s="46"/>
      <c r="G31" s="83"/>
      <c r="H31" s="84"/>
      <c r="I31" s="102"/>
    </row>
    <row r="32" spans="1:11" ht="13">
      <c r="A32" s="6" t="s">
        <v>171</v>
      </c>
      <c r="B32" s="46"/>
      <c r="C32" s="46"/>
      <c r="D32" s="84"/>
      <c r="E32" s="46"/>
      <c r="F32" s="46"/>
      <c r="G32" s="83"/>
      <c r="H32" s="84"/>
      <c r="I32" s="102"/>
    </row>
    <row r="33" spans="1:9" ht="13">
      <c r="A33" s="6" t="s">
        <v>172</v>
      </c>
      <c r="B33" s="46"/>
      <c r="C33" s="46"/>
      <c r="D33" s="84"/>
      <c r="E33" s="46"/>
      <c r="F33" s="46"/>
      <c r="G33" s="83"/>
      <c r="H33" s="84"/>
      <c r="I33" s="102"/>
    </row>
    <row r="34" spans="1:9" ht="13">
      <c r="A34" s="6" t="s">
        <v>173</v>
      </c>
      <c r="B34" s="75"/>
      <c r="C34" s="46"/>
      <c r="D34" s="84"/>
      <c r="E34" s="46"/>
      <c r="F34" s="46"/>
      <c r="G34" s="83"/>
      <c r="H34" s="84"/>
      <c r="I34" s="73"/>
    </row>
    <row r="35" spans="1:9" ht="13">
      <c r="A35" s="6" t="s">
        <v>174</v>
      </c>
      <c r="B35" s="75"/>
      <c r="C35" s="82"/>
      <c r="D35" s="84"/>
      <c r="E35" s="82"/>
      <c r="F35" s="82"/>
      <c r="G35" s="83"/>
      <c r="H35" s="84"/>
      <c r="I35" s="73"/>
    </row>
    <row r="36" spans="1:9" ht="13">
      <c r="A36" s="6" t="s">
        <v>175</v>
      </c>
      <c r="B36" s="75"/>
      <c r="C36" s="82"/>
      <c r="D36" s="84"/>
      <c r="E36" s="82"/>
      <c r="F36" s="82"/>
      <c r="G36" s="83"/>
      <c r="H36" s="84"/>
      <c r="I36" s="73"/>
    </row>
    <row r="37" spans="1:9" ht="13">
      <c r="A37" s="6" t="s">
        <v>176</v>
      </c>
      <c r="B37" s="75"/>
      <c r="C37" s="82"/>
      <c r="D37" s="84"/>
      <c r="E37" s="82"/>
      <c r="F37" s="82"/>
      <c r="G37" s="83"/>
      <c r="H37" s="84"/>
      <c r="I37" s="73"/>
    </row>
    <row r="38" spans="1:9" ht="13">
      <c r="A38" s="6" t="s">
        <v>177</v>
      </c>
      <c r="B38" s="75"/>
      <c r="C38" s="82"/>
      <c r="D38" s="84"/>
      <c r="E38" s="82"/>
      <c r="F38" s="82"/>
      <c r="G38" s="83"/>
      <c r="H38" s="84"/>
      <c r="I38" s="73"/>
    </row>
    <row r="39" spans="1:9" ht="13">
      <c r="A39" s="6" t="s">
        <v>178</v>
      </c>
      <c r="B39" s="72"/>
      <c r="C39" s="82"/>
      <c r="D39" s="84"/>
      <c r="E39" s="82"/>
      <c r="F39" s="82"/>
      <c r="G39" s="83"/>
      <c r="H39" s="54"/>
      <c r="I39" s="55"/>
    </row>
    <row r="40" spans="1:9" ht="13.5" thickBot="1">
      <c r="A40" s="20" t="s">
        <v>179</v>
      </c>
      <c r="B40" s="52"/>
      <c r="C40" s="48"/>
      <c r="D40" s="56"/>
      <c r="E40" s="48"/>
      <c r="F40" s="48"/>
      <c r="G40" s="83"/>
      <c r="H40" s="57"/>
      <c r="I40" s="58"/>
    </row>
    <row r="41" spans="1:9" ht="13.5" thickBot="1">
      <c r="A41" s="21" t="s">
        <v>180</v>
      </c>
      <c r="B41" s="59">
        <f>B29</f>
        <v>0</v>
      </c>
      <c r="C41" s="59">
        <f>SUM(C29:C40)</f>
        <v>0</v>
      </c>
      <c r="D41" s="60">
        <v>0</v>
      </c>
      <c r="E41" s="59">
        <f>SUM(E29:E40)</f>
        <v>0</v>
      </c>
      <c r="F41" s="59">
        <f>SUM(F29:F40)</f>
        <v>0</v>
      </c>
      <c r="G41" s="59">
        <f>SUM(G29:G40)</f>
        <v>0</v>
      </c>
      <c r="H41" s="60">
        <v>0</v>
      </c>
      <c r="I41" s="61">
        <v>0</v>
      </c>
    </row>
    <row r="42" spans="1:9">
      <c r="A42" s="12"/>
      <c r="B42" s="12"/>
      <c r="C42" s="12"/>
      <c r="D42" s="12"/>
      <c r="E42" s="12"/>
      <c r="F42" s="12"/>
      <c r="G42" s="12"/>
      <c r="H42" s="12"/>
      <c r="I42" s="12"/>
    </row>
    <row r="43" spans="1:9" s="96" customFormat="1" ht="13" customHeight="1">
      <c r="A43" s="984" t="s">
        <v>258</v>
      </c>
      <c r="B43" s="985"/>
      <c r="C43" s="985"/>
      <c r="D43" s="985"/>
      <c r="E43" s="985"/>
      <c r="F43" s="985"/>
      <c r="G43" s="985"/>
      <c r="H43" s="985"/>
      <c r="I43" s="975"/>
    </row>
    <row r="44" spans="1:9" s="96" customFormat="1" ht="13" customHeight="1">
      <c r="A44" s="976" t="s">
        <v>259</v>
      </c>
      <c r="B44" s="977"/>
      <c r="C44" s="977"/>
      <c r="D44" s="977"/>
      <c r="E44" s="977"/>
      <c r="F44" s="977"/>
      <c r="G44" s="977"/>
      <c r="H44" s="977"/>
      <c r="I44" s="977"/>
    </row>
    <row r="45" spans="1:9" s="117" customFormat="1" ht="26.5" customHeight="1">
      <c r="A45" s="974" t="s">
        <v>260</v>
      </c>
      <c r="B45" s="975"/>
      <c r="C45" s="975"/>
      <c r="D45" s="975"/>
      <c r="E45" s="975"/>
      <c r="F45" s="975"/>
      <c r="G45" s="975"/>
      <c r="H45" s="975"/>
      <c r="I45" s="975"/>
    </row>
    <row r="46" spans="1:9" s="96" customFormat="1" ht="13" customHeight="1">
      <c r="A46" s="973" t="s">
        <v>263</v>
      </c>
      <c r="B46" s="973"/>
      <c r="C46" s="973"/>
      <c r="D46" s="973"/>
      <c r="E46" s="973"/>
      <c r="F46" s="973"/>
      <c r="G46" s="973"/>
      <c r="H46" s="973"/>
      <c r="I46" s="973"/>
    </row>
  </sheetData>
  <mergeCells count="14">
    <mergeCell ref="A2:I2"/>
    <mergeCell ref="A43:I43"/>
    <mergeCell ref="A1:I1"/>
    <mergeCell ref="A26:I26"/>
    <mergeCell ref="A27:I27"/>
    <mergeCell ref="A23:I23"/>
    <mergeCell ref="A46:I46"/>
    <mergeCell ref="A45:I45"/>
    <mergeCell ref="A44:I44"/>
    <mergeCell ref="A25:I25"/>
    <mergeCell ref="A3:I3"/>
    <mergeCell ref="A21:I21"/>
    <mergeCell ref="A22:I22"/>
    <mergeCell ref="A20:I20"/>
  </mergeCells>
  <printOptions horizontalCentered="1" verticalCentered="1" headings="1"/>
  <pageMargins left="0.25" right="0.25" top="0.5" bottom="0.5" header="0.5" footer="0.5"/>
  <pageSetup scale="85"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5"/>
  <sheetViews>
    <sheetView zoomScaleNormal="100" workbookViewId="0">
      <selection activeCell="F26" sqref="F26"/>
    </sheetView>
  </sheetViews>
  <sheetFormatPr defaultRowHeight="12.5"/>
  <cols>
    <col min="1" max="5" width="15.7265625" customWidth="1"/>
    <col min="6" max="6" width="17" customWidth="1"/>
    <col min="7" max="7" width="15.7265625" customWidth="1"/>
  </cols>
  <sheetData>
    <row r="1" spans="1:7" ht="17.5">
      <c r="A1" s="993" t="s">
        <v>264</v>
      </c>
      <c r="B1" s="993"/>
      <c r="C1" s="993"/>
      <c r="D1" s="993"/>
      <c r="E1" s="993"/>
      <c r="F1" s="993"/>
      <c r="G1" s="993"/>
    </row>
    <row r="2" spans="1:7" ht="15.5">
      <c r="A2" s="993" t="s">
        <v>1</v>
      </c>
      <c r="B2" s="994"/>
      <c r="C2" s="994"/>
      <c r="D2" s="994"/>
      <c r="E2" s="994"/>
      <c r="F2" s="994"/>
      <c r="G2" s="994"/>
    </row>
    <row r="3" spans="1:7" ht="15.5">
      <c r="A3" s="908" t="s">
        <v>540</v>
      </c>
      <c r="B3" s="909"/>
      <c r="C3" s="909"/>
      <c r="D3" s="909"/>
      <c r="E3" s="909"/>
      <c r="F3" s="909"/>
      <c r="G3" s="909"/>
    </row>
    <row r="4" spans="1:7" s="35" customFormat="1" ht="15.5">
      <c r="A4" s="535"/>
      <c r="B4" s="536"/>
      <c r="C4" s="536"/>
      <c r="D4" s="536"/>
      <c r="E4" s="536"/>
      <c r="F4" s="536"/>
      <c r="G4" s="536"/>
    </row>
    <row r="5" spans="1:7" ht="30.75" customHeight="1">
      <c r="A5" s="352"/>
      <c r="B5" s="352" t="s">
        <v>265</v>
      </c>
      <c r="C5" s="352" t="s">
        <v>266</v>
      </c>
      <c r="D5" s="352" t="s">
        <v>267</v>
      </c>
      <c r="E5" s="352" t="s">
        <v>268</v>
      </c>
      <c r="F5" s="352" t="s">
        <v>269</v>
      </c>
      <c r="G5" s="352" t="s">
        <v>270</v>
      </c>
    </row>
    <row r="6" spans="1:7" ht="14">
      <c r="A6" s="383" t="s">
        <v>271</v>
      </c>
      <c r="B6" s="470">
        <v>338624</v>
      </c>
      <c r="C6" s="471">
        <v>181278</v>
      </c>
      <c r="D6" s="471">
        <v>108579</v>
      </c>
      <c r="E6" s="471">
        <v>43729</v>
      </c>
      <c r="F6" s="471">
        <v>8199</v>
      </c>
      <c r="G6" s="471">
        <v>20771</v>
      </c>
    </row>
    <row r="7" spans="1:7" ht="14">
      <c r="A7" s="353" t="s">
        <v>272</v>
      </c>
      <c r="B7" s="354"/>
      <c r="C7" s="355">
        <f>C6/C6</f>
        <v>1</v>
      </c>
      <c r="D7" s="355">
        <f>D6/C6</f>
        <v>0.59896402210968791</v>
      </c>
      <c r="E7" s="355">
        <f>E6/C6</f>
        <v>0.24122618298966228</v>
      </c>
      <c r="F7" s="355">
        <f>F6/C6</f>
        <v>4.5228874987588125E-2</v>
      </c>
      <c r="G7" s="355">
        <f>G6/C6</f>
        <v>0.11458091991306171</v>
      </c>
    </row>
    <row r="9" spans="1:7" ht="15" customHeight="1">
      <c r="A9" s="997" t="s">
        <v>273</v>
      </c>
      <c r="B9" s="997"/>
      <c r="C9" s="997"/>
      <c r="D9" s="997"/>
      <c r="E9" s="997"/>
      <c r="F9" s="997"/>
      <c r="G9" s="997"/>
    </row>
    <row r="10" spans="1:7" s="35" customFormat="1" ht="26.5" customHeight="1">
      <c r="A10" s="996" t="s">
        <v>274</v>
      </c>
      <c r="B10" s="996"/>
      <c r="C10" s="996"/>
      <c r="D10" s="996"/>
      <c r="E10" s="996"/>
      <c r="F10" s="996"/>
      <c r="G10" s="996"/>
    </row>
    <row r="11" spans="1:7" s="35" customFormat="1" ht="15" customHeight="1">
      <c r="A11" s="997" t="s">
        <v>275</v>
      </c>
      <c r="B11" s="997"/>
      <c r="C11" s="997"/>
      <c r="D11" s="997"/>
      <c r="E11" s="997"/>
      <c r="F11" s="997"/>
      <c r="G11" s="997"/>
    </row>
    <row r="12" spans="1:7" s="35" customFormat="1" ht="15" customHeight="1">
      <c r="A12" s="997" t="s">
        <v>276</v>
      </c>
      <c r="B12" s="997"/>
      <c r="C12" s="997"/>
      <c r="D12" s="997"/>
      <c r="E12" s="997"/>
      <c r="F12" s="997"/>
      <c r="G12" s="997"/>
    </row>
    <row r="13" spans="1:7" s="795" customFormat="1" ht="26.5" customHeight="1">
      <c r="A13" s="995" t="s">
        <v>277</v>
      </c>
      <c r="B13" s="995"/>
      <c r="C13" s="995"/>
      <c r="D13" s="995"/>
      <c r="E13" s="995"/>
      <c r="F13" s="995"/>
      <c r="G13" s="995"/>
    </row>
    <row r="14" spans="1:7" s="795" customFormat="1" ht="26.5" customHeight="1">
      <c r="A14" s="995" t="s">
        <v>278</v>
      </c>
      <c r="B14" s="995"/>
      <c r="C14" s="995"/>
      <c r="D14" s="995"/>
      <c r="E14" s="995"/>
      <c r="F14" s="995"/>
      <c r="G14" s="995"/>
    </row>
    <row r="15" spans="1:7" s="35" customFormat="1" ht="27" customHeight="1">
      <c r="A15" s="995" t="s">
        <v>39</v>
      </c>
      <c r="B15" s="995"/>
      <c r="C15" s="995"/>
      <c r="D15" s="995"/>
      <c r="E15" s="995"/>
      <c r="F15" s="995"/>
      <c r="G15" s="995"/>
    </row>
  </sheetData>
  <mergeCells count="10">
    <mergeCell ref="A1:G1"/>
    <mergeCell ref="A3:G3"/>
    <mergeCell ref="A2:G2"/>
    <mergeCell ref="A15:G15"/>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1"/>
  <sheetViews>
    <sheetView zoomScaleNormal="100" workbookViewId="0">
      <selection activeCell="D39" sqref="D38:D39"/>
    </sheetView>
  </sheetViews>
  <sheetFormatPr defaultRowHeight="12.5"/>
  <cols>
    <col min="1" max="1" width="16.54296875" bestFit="1" customWidth="1"/>
    <col min="2" max="10" width="12.7265625" customWidth="1"/>
  </cols>
  <sheetData>
    <row r="1" spans="1:10" ht="15.5">
      <c r="A1" s="907" t="s">
        <v>279</v>
      </c>
      <c r="B1" s="907"/>
      <c r="C1" s="907"/>
      <c r="D1" s="907"/>
      <c r="E1" s="907"/>
      <c r="F1" s="907"/>
      <c r="G1" s="907"/>
      <c r="H1" s="907"/>
      <c r="I1" s="907"/>
      <c r="J1" s="907"/>
    </row>
    <row r="2" spans="1:10" ht="15.5">
      <c r="A2" s="908" t="s">
        <v>1</v>
      </c>
      <c r="B2" s="909"/>
      <c r="C2" s="909"/>
      <c r="D2" s="909"/>
      <c r="E2" s="909"/>
      <c r="F2" s="909"/>
      <c r="G2" s="909"/>
      <c r="H2" s="909"/>
      <c r="I2" s="909"/>
      <c r="J2" s="909"/>
    </row>
    <row r="3" spans="1:10" ht="15.5">
      <c r="A3" s="908" t="s">
        <v>540</v>
      </c>
      <c r="B3" s="909"/>
      <c r="C3" s="909"/>
      <c r="D3" s="909"/>
      <c r="E3" s="909"/>
      <c r="F3" s="909"/>
      <c r="G3" s="909"/>
      <c r="H3" s="909"/>
      <c r="I3" s="909"/>
      <c r="J3" s="909"/>
    </row>
    <row r="4" spans="1:10" s="35" customFormat="1" ht="15.5">
      <c r="A4" s="286"/>
      <c r="B4" s="287"/>
      <c r="C4" s="287"/>
      <c r="D4" s="287"/>
      <c r="E4" s="287"/>
      <c r="F4" s="287"/>
      <c r="G4" s="287"/>
      <c r="H4" s="287"/>
      <c r="I4" s="287"/>
      <c r="J4" s="287"/>
    </row>
    <row r="5" spans="1:10" ht="36" customHeight="1">
      <c r="A5" s="999" t="s">
        <v>134</v>
      </c>
      <c r="B5" s="999" t="s">
        <v>280</v>
      </c>
      <c r="C5" s="999"/>
      <c r="D5" s="999"/>
      <c r="E5" s="999" t="s">
        <v>281</v>
      </c>
      <c r="F5" s="999"/>
      <c r="G5" s="999"/>
      <c r="H5" s="999" t="s">
        <v>282</v>
      </c>
      <c r="I5" s="999"/>
      <c r="J5" s="999"/>
    </row>
    <row r="6" spans="1:10" ht="15.5">
      <c r="A6" s="999"/>
      <c r="B6" s="543" t="s">
        <v>136</v>
      </c>
      <c r="C6" s="543" t="s">
        <v>283</v>
      </c>
      <c r="D6" s="543" t="s">
        <v>9</v>
      </c>
      <c r="E6" s="17" t="s">
        <v>136</v>
      </c>
      <c r="F6" s="17" t="s">
        <v>135</v>
      </c>
      <c r="G6" s="543" t="s">
        <v>9</v>
      </c>
      <c r="H6" s="543" t="s">
        <v>136</v>
      </c>
      <c r="I6" s="543" t="s">
        <v>284</v>
      </c>
      <c r="J6" s="543" t="s">
        <v>9</v>
      </c>
    </row>
    <row r="7" spans="1:10" ht="14">
      <c r="A7" s="186" t="s">
        <v>285</v>
      </c>
      <c r="B7" s="374">
        <v>11944.04109856278</v>
      </c>
      <c r="C7" s="343">
        <v>18.228917626920001</v>
      </c>
      <c r="D7" s="338">
        <f>SUM(B7:C7)</f>
        <v>11962.270016189701</v>
      </c>
      <c r="E7" s="339">
        <v>11051</v>
      </c>
      <c r="F7" s="87">
        <v>20</v>
      </c>
      <c r="G7" s="338">
        <f>+E7+F7</f>
        <v>11071</v>
      </c>
      <c r="H7" s="312">
        <f>E7/B7</f>
        <v>0.92523124366423692</v>
      </c>
      <c r="I7" s="312">
        <f>F7/C7</f>
        <v>1.0971578460843177</v>
      </c>
      <c r="J7" s="86">
        <f>G7/D7</f>
        <v>0.92549323707093567</v>
      </c>
    </row>
    <row r="8" spans="1:10" s="35" customFormat="1" ht="14">
      <c r="A8" s="187" t="s">
        <v>138</v>
      </c>
      <c r="B8" s="374">
        <v>0</v>
      </c>
      <c r="C8" s="374">
        <v>16790.030620000001</v>
      </c>
      <c r="D8" s="340">
        <f t="shared" ref="D8:D17" si="0">SUM(B8:C8)</f>
        <v>16790.030620000001</v>
      </c>
      <c r="E8" s="339">
        <v>0</v>
      </c>
      <c r="F8" s="66">
        <v>15348</v>
      </c>
      <c r="G8" s="338">
        <f t="shared" ref="G8:G18" si="1">+E8+F8</f>
        <v>15348</v>
      </c>
      <c r="H8" s="312" t="s">
        <v>12</v>
      </c>
      <c r="I8" s="312">
        <f t="shared" ref="I8:I18" si="2">F8/C8</f>
        <v>0.91411387789357101</v>
      </c>
      <c r="J8" s="86">
        <f t="shared" ref="J8:J18" si="3">G8/D8</f>
        <v>0.91411387789357101</v>
      </c>
    </row>
    <row r="9" spans="1:10" s="35" customFormat="1" ht="14">
      <c r="A9" s="187" t="s">
        <v>139</v>
      </c>
      <c r="B9" s="374">
        <v>15008.434760676719</v>
      </c>
      <c r="C9" s="374">
        <v>29143.343052217431</v>
      </c>
      <c r="D9" s="340">
        <f t="shared" si="0"/>
        <v>44151.77781289415</v>
      </c>
      <c r="E9" s="339">
        <v>12676</v>
      </c>
      <c r="F9" s="66">
        <v>29277</v>
      </c>
      <c r="G9" s="338">
        <f t="shared" si="1"/>
        <v>41953</v>
      </c>
      <c r="H9" s="312">
        <f t="shared" ref="H9:H18" si="4">E9/B9</f>
        <v>0.84459173805466503</v>
      </c>
      <c r="I9" s="312">
        <f t="shared" si="2"/>
        <v>1.0045861913488474</v>
      </c>
      <c r="J9" s="86">
        <f t="shared" si="3"/>
        <v>0.95019956337404798</v>
      </c>
    </row>
    <row r="10" spans="1:10" s="35" customFormat="1" ht="14">
      <c r="A10" s="187" t="s">
        <v>140</v>
      </c>
      <c r="B10" s="374">
        <v>7.9829747666517505</v>
      </c>
      <c r="C10" s="374">
        <v>12013.217827987299</v>
      </c>
      <c r="D10" s="340">
        <f t="shared" si="0"/>
        <v>12021.20080275395</v>
      </c>
      <c r="E10" s="339">
        <v>9</v>
      </c>
      <c r="F10" s="66">
        <v>14955</v>
      </c>
      <c r="G10" s="338">
        <f t="shared" si="1"/>
        <v>14964</v>
      </c>
      <c r="H10" s="312">
        <f t="shared" si="4"/>
        <v>1.1273992794762164</v>
      </c>
      <c r="I10" s="312">
        <f t="shared" si="2"/>
        <v>1.2448787838641537</v>
      </c>
      <c r="J10" s="86">
        <f t="shared" si="3"/>
        <v>1.244800768702897</v>
      </c>
    </row>
    <row r="11" spans="1:10" s="35" customFormat="1" ht="14">
      <c r="A11" s="187" t="s">
        <v>141</v>
      </c>
      <c r="B11" s="374">
        <v>851439.1317526534</v>
      </c>
      <c r="C11" s="374">
        <v>2834.3780239894459</v>
      </c>
      <c r="D11" s="340">
        <f t="shared" si="0"/>
        <v>854273.5097766429</v>
      </c>
      <c r="E11" s="339">
        <v>829574</v>
      </c>
      <c r="F11" s="66">
        <v>1220</v>
      </c>
      <c r="G11" s="338">
        <f t="shared" si="1"/>
        <v>830794</v>
      </c>
      <c r="H11" s="312">
        <f t="shared" si="4"/>
        <v>0.97431979464269525</v>
      </c>
      <c r="I11" s="312">
        <f t="shared" si="2"/>
        <v>0.4304295297501724</v>
      </c>
      <c r="J11" s="86">
        <f t="shared" si="3"/>
        <v>0.97251523135397022</v>
      </c>
    </row>
    <row r="12" spans="1:10" s="35" customFormat="1" ht="14">
      <c r="A12" s="187" t="s">
        <v>142</v>
      </c>
      <c r="B12" s="374">
        <v>192144.33930450867</v>
      </c>
      <c r="C12" s="374">
        <v>10.7308270916</v>
      </c>
      <c r="D12" s="340">
        <f t="shared" si="0"/>
        <v>192155.07013160028</v>
      </c>
      <c r="E12" s="339">
        <v>159643</v>
      </c>
      <c r="F12" s="66">
        <v>19</v>
      </c>
      <c r="G12" s="338">
        <f t="shared" si="1"/>
        <v>159662</v>
      </c>
      <c r="H12" s="312">
        <f t="shared" si="4"/>
        <v>0.83084935303245733</v>
      </c>
      <c r="I12" s="312">
        <f t="shared" si="2"/>
        <v>1.7705997718361373</v>
      </c>
      <c r="J12" s="86">
        <f t="shared" si="3"/>
        <v>0.83090183303856147</v>
      </c>
    </row>
    <row r="13" spans="1:10" s="35" customFormat="1" ht="14">
      <c r="A13" s="187" t="s">
        <v>143</v>
      </c>
      <c r="B13" s="374">
        <v>101025.24650669044</v>
      </c>
      <c r="C13" s="374">
        <v>123386.41781748351</v>
      </c>
      <c r="D13" s="340">
        <f t="shared" si="0"/>
        <v>224411.66432417394</v>
      </c>
      <c r="E13" s="339">
        <v>95523</v>
      </c>
      <c r="F13" s="66">
        <v>121409</v>
      </c>
      <c r="G13" s="338">
        <f t="shared" si="1"/>
        <v>216932</v>
      </c>
      <c r="H13" s="312">
        <f t="shared" si="4"/>
        <v>0.9455359259496976</v>
      </c>
      <c r="I13" s="312">
        <f t="shared" si="2"/>
        <v>0.98397378048199313</v>
      </c>
      <c r="J13" s="86">
        <f t="shared" si="3"/>
        <v>0.96666989504890799</v>
      </c>
    </row>
    <row r="14" spans="1:10" s="35" customFormat="1" ht="14">
      <c r="A14" s="187" t="s">
        <v>144</v>
      </c>
      <c r="B14" s="374">
        <v>147242.5278541286</v>
      </c>
      <c r="C14" s="374">
        <v>986.38732414266224</v>
      </c>
      <c r="D14" s="340">
        <f t="shared" si="0"/>
        <v>148228.91517827124</v>
      </c>
      <c r="E14" s="339">
        <v>175390</v>
      </c>
      <c r="F14" s="66">
        <v>861</v>
      </c>
      <c r="G14" s="338">
        <f t="shared" si="1"/>
        <v>176251</v>
      </c>
      <c r="H14" s="312">
        <f t="shared" si="4"/>
        <v>1.1911640105347605</v>
      </c>
      <c r="I14" s="312">
        <f t="shared" si="2"/>
        <v>0.87288226331208674</v>
      </c>
      <c r="J14" s="86">
        <f t="shared" si="3"/>
        <v>1.189046008924961</v>
      </c>
    </row>
    <row r="15" spans="1:10" s="35" customFormat="1" ht="14">
      <c r="A15" s="187" t="s">
        <v>145</v>
      </c>
      <c r="B15" s="374">
        <v>7740.4912261122081</v>
      </c>
      <c r="C15" s="374">
        <v>14328.754713030872</v>
      </c>
      <c r="D15" s="340">
        <f t="shared" si="0"/>
        <v>22069.245939143082</v>
      </c>
      <c r="E15" s="339">
        <v>3458</v>
      </c>
      <c r="F15" s="66">
        <v>10850</v>
      </c>
      <c r="G15" s="338">
        <f t="shared" si="1"/>
        <v>14308</v>
      </c>
      <c r="H15" s="312">
        <f t="shared" si="4"/>
        <v>0.44674167297478334</v>
      </c>
      <c r="I15" s="312">
        <f t="shared" si="2"/>
        <v>0.75721862906430948</v>
      </c>
      <c r="J15" s="86">
        <f t="shared" si="3"/>
        <v>0.64832301200752129</v>
      </c>
    </row>
    <row r="16" spans="1:10" s="35" customFormat="1" ht="14">
      <c r="A16" s="187" t="s">
        <v>146</v>
      </c>
      <c r="B16" s="374">
        <v>31854.082313660889</v>
      </c>
      <c r="C16" s="374">
        <v>1112.1481850919213</v>
      </c>
      <c r="D16" s="340">
        <f t="shared" si="0"/>
        <v>32966.230498752811</v>
      </c>
      <c r="E16" s="339">
        <v>27902</v>
      </c>
      <c r="F16" s="66">
        <v>595</v>
      </c>
      <c r="G16" s="338">
        <f t="shared" si="1"/>
        <v>28497</v>
      </c>
      <c r="H16" s="312">
        <f t="shared" si="4"/>
        <v>0.87593168515276909</v>
      </c>
      <c r="I16" s="312">
        <f t="shared" si="2"/>
        <v>0.5350006482731634</v>
      </c>
      <c r="J16" s="86">
        <f t="shared" si="3"/>
        <v>0.86443004155655911</v>
      </c>
    </row>
    <row r="17" spans="1:12" s="35" customFormat="1" ht="14">
      <c r="A17" s="187" t="s">
        <v>147</v>
      </c>
      <c r="B17" s="374">
        <v>11268.178119477578</v>
      </c>
      <c r="C17" s="374">
        <v>45058.744998759699</v>
      </c>
      <c r="D17" s="340">
        <f t="shared" si="0"/>
        <v>56326.923118237275</v>
      </c>
      <c r="E17" s="339">
        <v>12082</v>
      </c>
      <c r="F17" s="66">
        <v>49084</v>
      </c>
      <c r="G17" s="338">
        <f t="shared" si="1"/>
        <v>61166</v>
      </c>
      <c r="H17" s="312">
        <f t="shared" si="4"/>
        <v>1.072223022381559</v>
      </c>
      <c r="I17" s="312">
        <f t="shared" si="2"/>
        <v>1.0893334912313049</v>
      </c>
      <c r="J17" s="86">
        <f t="shared" si="3"/>
        <v>1.0859105488791727</v>
      </c>
    </row>
    <row r="18" spans="1:12" ht="14.5" thickBot="1">
      <c r="A18" s="188" t="s">
        <v>148</v>
      </c>
      <c r="B18" s="637">
        <v>54226.836013787783</v>
      </c>
      <c r="C18" s="637">
        <v>2200.9483601154734</v>
      </c>
      <c r="D18" s="638">
        <f>SUM(B18:C18)</f>
        <v>56427.784373903254</v>
      </c>
      <c r="E18" s="342">
        <v>48087</v>
      </c>
      <c r="F18" s="342">
        <v>1577</v>
      </c>
      <c r="G18" s="639">
        <f t="shared" si="1"/>
        <v>49664</v>
      </c>
      <c r="H18" s="640">
        <f t="shared" si="4"/>
        <v>0.88677495378438342</v>
      </c>
      <c r="I18" s="640">
        <f t="shared" si="2"/>
        <v>0.71650931415640406</v>
      </c>
      <c r="J18" s="641">
        <f t="shared" si="3"/>
        <v>0.88013379492122379</v>
      </c>
      <c r="K18" s="35"/>
      <c r="L18" s="35"/>
    </row>
    <row r="19" spans="1:12" ht="13.5" thickBot="1">
      <c r="A19" s="224" t="s">
        <v>9</v>
      </c>
      <c r="B19" s="217">
        <f>SUM(B7:B18)</f>
        <v>1423901.2919250259</v>
      </c>
      <c r="C19" s="217">
        <f t="shared" ref="C19:G19" si="5">SUM(C7:C18)</f>
        <v>247883.33066753679</v>
      </c>
      <c r="D19" s="217">
        <f t="shared" si="5"/>
        <v>1671784.6225925623</v>
      </c>
      <c r="E19" s="642">
        <f t="shared" si="5"/>
        <v>1375395</v>
      </c>
      <c r="F19" s="642">
        <f t="shared" si="5"/>
        <v>245215</v>
      </c>
      <c r="G19" s="217">
        <f t="shared" si="5"/>
        <v>1620610</v>
      </c>
      <c r="H19" s="218">
        <f t="shared" ref="H19" si="6">E19/B19</f>
        <v>0.96593423139644152</v>
      </c>
      <c r="I19" s="643">
        <f>F19/C19</f>
        <v>0.98923553810435294</v>
      </c>
      <c r="J19" s="644">
        <f t="shared" ref="J19" si="7">G19/D19</f>
        <v>0.96938922520222615</v>
      </c>
      <c r="K19" s="35"/>
      <c r="L19" s="35"/>
    </row>
    <row r="21" spans="1:12" ht="15" customHeight="1">
      <c r="A21" s="998" t="s">
        <v>39</v>
      </c>
      <c r="B21" s="998"/>
      <c r="C21" s="998"/>
      <c r="D21" s="998"/>
      <c r="E21" s="998"/>
      <c r="F21" s="998"/>
      <c r="G21" s="998"/>
      <c r="H21" s="998"/>
      <c r="I21" s="998"/>
      <c r="J21" s="998"/>
      <c r="K21" s="9"/>
      <c r="L21" s="35"/>
    </row>
    <row r="23" spans="1:12">
      <c r="A23" s="114"/>
      <c r="B23" s="114"/>
      <c r="C23" s="114"/>
      <c r="D23" s="114"/>
      <c r="E23" s="115"/>
      <c r="F23" s="115"/>
      <c r="G23" s="115"/>
      <c r="H23" s="115"/>
      <c r="I23" s="115"/>
      <c r="J23" s="115"/>
      <c r="K23" s="115"/>
      <c r="L23" s="115"/>
    </row>
    <row r="24" spans="1:12" ht="14">
      <c r="A24" s="116"/>
      <c r="B24" s="114"/>
      <c r="C24" s="114"/>
      <c r="D24" s="114"/>
      <c r="E24" s="115"/>
      <c r="F24" s="115"/>
      <c r="G24" s="115"/>
      <c r="H24" s="115"/>
      <c r="I24" s="115"/>
      <c r="J24" s="115"/>
      <c r="K24" s="115"/>
      <c r="L24" s="115"/>
    </row>
    <row r="31" spans="1:12">
      <c r="A31" s="35"/>
      <c r="B31" s="35"/>
      <c r="C31" s="35"/>
      <c r="D31" s="35"/>
      <c r="E31" s="35"/>
      <c r="F31" s="35"/>
      <c r="G31" s="35"/>
      <c r="H31" s="35"/>
      <c r="I31" s="35"/>
      <c r="J31" s="35"/>
      <c r="K31" s="35"/>
      <c r="L31" s="35"/>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Normal="100" workbookViewId="0">
      <selection activeCell="C36" sqref="C35:C36"/>
    </sheetView>
  </sheetViews>
  <sheetFormatPr defaultRowHeight="12.5"/>
  <cols>
    <col min="1" max="1" width="10.7265625" customWidth="1"/>
    <col min="2" max="2" width="13.7265625" customWidth="1"/>
    <col min="3" max="3" width="14.1796875" customWidth="1"/>
    <col min="4" max="4" width="13.08984375" customWidth="1"/>
    <col min="5" max="5" width="12.90625" customWidth="1"/>
    <col min="6" max="6" width="13.08984375" customWidth="1"/>
    <col min="7" max="7" width="13.6328125" customWidth="1"/>
    <col min="8" max="8" width="12.453125" customWidth="1"/>
    <col min="9" max="11" width="9.26953125" style="120"/>
  </cols>
  <sheetData>
    <row r="1" spans="1:11" ht="15.5">
      <c r="A1" s="907" t="s">
        <v>286</v>
      </c>
      <c r="B1" s="907"/>
      <c r="C1" s="907"/>
      <c r="D1" s="907"/>
      <c r="E1" s="907"/>
      <c r="F1" s="907"/>
      <c r="G1" s="907"/>
      <c r="H1" s="907"/>
    </row>
    <row r="2" spans="1:11" ht="15.5">
      <c r="A2" s="908" t="s">
        <v>1</v>
      </c>
      <c r="B2" s="909"/>
      <c r="C2" s="909"/>
      <c r="D2" s="909"/>
      <c r="E2" s="909"/>
      <c r="F2" s="909"/>
      <c r="G2" s="909"/>
      <c r="H2" s="909"/>
    </row>
    <row r="3" spans="1:11" ht="15.5">
      <c r="A3" s="908" t="s">
        <v>540</v>
      </c>
      <c r="B3" s="909"/>
      <c r="C3" s="909"/>
      <c r="D3" s="909"/>
      <c r="E3" s="909"/>
      <c r="F3" s="909"/>
      <c r="G3" s="909"/>
      <c r="H3" s="909"/>
    </row>
    <row r="4" spans="1:11" s="35" customFormat="1" ht="15.5">
      <c r="A4" s="286"/>
      <c r="B4" s="287"/>
      <c r="C4" s="287"/>
      <c r="D4" s="287"/>
      <c r="E4" s="287"/>
      <c r="F4" s="287"/>
      <c r="G4" s="287"/>
      <c r="H4" s="287"/>
      <c r="I4" s="120"/>
      <c r="J4" s="120"/>
      <c r="K4" s="120"/>
    </row>
    <row r="5" spans="1:11" ht="52">
      <c r="A5" s="18" t="s">
        <v>159</v>
      </c>
      <c r="B5" s="18" t="s">
        <v>287</v>
      </c>
      <c r="C5" s="18" t="s">
        <v>572</v>
      </c>
      <c r="D5" s="18" t="s">
        <v>573</v>
      </c>
      <c r="E5" s="18" t="s">
        <v>574</v>
      </c>
      <c r="F5" s="18" t="s">
        <v>575</v>
      </c>
      <c r="G5" s="18" t="s">
        <v>576</v>
      </c>
      <c r="H5" s="18" t="s">
        <v>577</v>
      </c>
      <c r="I5" s="95"/>
      <c r="J5" s="95"/>
    </row>
    <row r="6" spans="1:11" s="19" customFormat="1">
      <c r="A6" s="15" t="s">
        <v>168</v>
      </c>
      <c r="B6" s="46">
        <v>1608798</v>
      </c>
      <c r="C6" s="335">
        <v>21210</v>
      </c>
      <c r="D6" s="344">
        <f t="shared" ref="D6:D7" si="0">+C6/B6</f>
        <v>1.3183755822670094E-2</v>
      </c>
      <c r="E6" s="335">
        <v>11573</v>
      </c>
      <c r="F6" s="335">
        <v>455</v>
      </c>
      <c r="G6" s="347">
        <f>E6/C6</f>
        <v>0.54563884959924569</v>
      </c>
      <c r="H6" s="296">
        <f t="shared" ref="H6" si="1">F6/B6</f>
        <v>2.8281984438071158E-4</v>
      </c>
      <c r="I6" s="120"/>
      <c r="J6" s="119"/>
      <c r="K6" s="120"/>
    </row>
    <row r="7" spans="1:11">
      <c r="A7" s="15" t="s">
        <v>169</v>
      </c>
      <c r="B7" s="566">
        <v>1611008</v>
      </c>
      <c r="C7" s="335">
        <v>24571</v>
      </c>
      <c r="D7" s="344">
        <f t="shared" si="0"/>
        <v>1.5251941641506436E-2</v>
      </c>
      <c r="E7" s="335">
        <v>9058</v>
      </c>
      <c r="F7" s="335">
        <v>316</v>
      </c>
      <c r="G7" s="347">
        <f>E7/C7</f>
        <v>0.36864596475519923</v>
      </c>
      <c r="H7" s="296">
        <f t="shared" ref="H7" si="2">F7/B7</f>
        <v>1.9615048466550136E-4</v>
      </c>
      <c r="J7" s="565"/>
    </row>
    <row r="8" spans="1:11">
      <c r="A8" s="15" t="s">
        <v>170</v>
      </c>
      <c r="B8" s="72">
        <v>1620610</v>
      </c>
      <c r="C8" s="66">
        <v>34595</v>
      </c>
      <c r="D8" s="344">
        <f t="shared" ref="D8" si="3">+C8/B8</f>
        <v>2.1346900241267178E-2</v>
      </c>
      <c r="E8" s="335">
        <v>4603</v>
      </c>
      <c r="F8" s="335">
        <v>165</v>
      </c>
      <c r="G8" s="347">
        <f>E8/C8</f>
        <v>0.13305390952449775</v>
      </c>
      <c r="H8" s="296">
        <f t="shared" ref="H8" si="4">F8/B8</f>
        <v>1.0181351466423137E-4</v>
      </c>
      <c r="J8" s="119"/>
    </row>
    <row r="9" spans="1:11" ht="14">
      <c r="A9" s="15" t="s">
        <v>171</v>
      </c>
      <c r="B9" s="72"/>
      <c r="C9" s="66"/>
      <c r="D9" s="344"/>
      <c r="E9" s="636"/>
      <c r="F9" s="636"/>
      <c r="G9" s="347"/>
      <c r="H9" s="296"/>
      <c r="J9" s="119"/>
    </row>
    <row r="10" spans="1:11">
      <c r="A10" s="15" t="s">
        <v>172</v>
      </c>
      <c r="B10" s="72"/>
      <c r="C10" s="346"/>
      <c r="D10" s="344"/>
      <c r="E10" s="345"/>
      <c r="F10" s="345"/>
      <c r="G10" s="347"/>
      <c r="H10" s="296"/>
    </row>
    <row r="11" spans="1:11">
      <c r="A11" s="15" t="s">
        <v>173</v>
      </c>
      <c r="B11" s="72"/>
      <c r="C11" s="66"/>
      <c r="D11" s="344"/>
      <c r="E11" s="66"/>
      <c r="F11" s="66"/>
      <c r="G11" s="347"/>
      <c r="H11" s="296"/>
    </row>
    <row r="12" spans="1:11">
      <c r="A12" s="15" t="s">
        <v>174</v>
      </c>
      <c r="B12" s="72"/>
      <c r="C12" s="66"/>
      <c r="D12" s="344"/>
      <c r="E12" s="66"/>
      <c r="F12" s="66"/>
      <c r="G12" s="347"/>
      <c r="H12" s="296"/>
    </row>
    <row r="13" spans="1:11">
      <c r="A13" s="15" t="s">
        <v>175</v>
      </c>
      <c r="B13" s="72"/>
      <c r="C13" s="66"/>
      <c r="D13" s="344"/>
      <c r="E13" s="66"/>
      <c r="F13" s="66"/>
      <c r="G13" s="347"/>
      <c r="H13" s="296"/>
    </row>
    <row r="14" spans="1:11">
      <c r="A14" s="15" t="s">
        <v>176</v>
      </c>
      <c r="B14" s="72"/>
      <c r="C14" s="66"/>
      <c r="D14" s="344"/>
      <c r="E14" s="66"/>
      <c r="F14" s="66"/>
      <c r="G14" s="347"/>
      <c r="H14" s="296"/>
    </row>
    <row r="15" spans="1:11">
      <c r="A15" s="15" t="s">
        <v>177</v>
      </c>
      <c r="B15" s="343"/>
      <c r="C15" s="66"/>
      <c r="D15" s="344"/>
      <c r="E15" s="66"/>
      <c r="F15" s="66"/>
      <c r="G15" s="347"/>
      <c r="H15" s="296"/>
    </row>
    <row r="16" spans="1:11">
      <c r="A16" s="15" t="s">
        <v>178</v>
      </c>
      <c r="B16" s="343"/>
      <c r="C16" s="66"/>
      <c r="D16" s="344"/>
      <c r="E16" s="66"/>
      <c r="F16" s="66"/>
      <c r="G16" s="347"/>
      <c r="H16" s="296"/>
    </row>
    <row r="17" spans="1:9" ht="13" thickBot="1">
      <c r="A17" s="14" t="s">
        <v>179</v>
      </c>
      <c r="B17" s="343"/>
      <c r="C17" s="341"/>
      <c r="D17" s="344"/>
      <c r="E17" s="341"/>
      <c r="F17" s="341"/>
      <c r="G17" s="347"/>
      <c r="H17" s="296"/>
    </row>
    <row r="18" spans="1:9" ht="13.5" thickBot="1">
      <c r="A18" s="370" t="s">
        <v>180</v>
      </c>
      <c r="B18" s="190">
        <f>B8</f>
        <v>1620610</v>
      </c>
      <c r="C18" s="190">
        <f>SUM(C6:C17)</f>
        <v>80376</v>
      </c>
      <c r="D18" s="311">
        <f>C18/B18</f>
        <v>4.9596139725165217E-2</v>
      </c>
      <c r="E18" s="190">
        <f>SUM(E6:E17)</f>
        <v>25234</v>
      </c>
      <c r="F18" s="190">
        <f>SUM(F6:F17)</f>
        <v>936</v>
      </c>
      <c r="G18" s="375">
        <f>E18/C18</f>
        <v>0.31394943764307753</v>
      </c>
      <c r="H18" s="371">
        <f>F18/B18</f>
        <v>5.7756030136800343E-4</v>
      </c>
    </row>
    <row r="20" spans="1:9" ht="15" customHeight="1">
      <c r="A20" s="1001" t="s">
        <v>288</v>
      </c>
      <c r="B20" s="1002"/>
      <c r="C20" s="1002"/>
      <c r="D20" s="1002"/>
      <c r="E20" s="1002"/>
      <c r="F20" s="1002"/>
      <c r="G20" s="1002"/>
      <c r="H20" s="1002"/>
      <c r="I20" s="121"/>
    </row>
    <row r="21" spans="1:9" ht="24.75" customHeight="1">
      <c r="A21" s="1003" t="s">
        <v>289</v>
      </c>
      <c r="B21" s="1004"/>
      <c r="C21" s="1004"/>
      <c r="D21" s="1004"/>
      <c r="E21" s="1004"/>
      <c r="F21" s="1004"/>
      <c r="G21" s="1004"/>
      <c r="H21" s="1004"/>
      <c r="I21" s="121"/>
    </row>
    <row r="22" spans="1:9" ht="15" customHeight="1">
      <c r="A22" s="820" t="s">
        <v>290</v>
      </c>
      <c r="B22" s="1000"/>
      <c r="C22" s="1000"/>
      <c r="D22" s="1000"/>
      <c r="E22" s="1000"/>
      <c r="F22" s="1000"/>
      <c r="G22" s="1000"/>
      <c r="H22" s="1000"/>
      <c r="I22" s="122"/>
    </row>
    <row r="23" spans="1:9" ht="15" customHeight="1">
      <c r="A23" s="914" t="s">
        <v>291</v>
      </c>
      <c r="B23" s="1000"/>
      <c r="C23" s="1000"/>
      <c r="D23" s="1000"/>
      <c r="E23" s="1000"/>
      <c r="F23" s="1000"/>
      <c r="G23" s="1000"/>
      <c r="H23" s="1000"/>
      <c r="I23" s="97"/>
    </row>
    <row r="24" spans="1:9" ht="26.5" customHeight="1">
      <c r="A24" s="842" t="s">
        <v>292</v>
      </c>
      <c r="B24" s="842"/>
      <c r="C24" s="842"/>
      <c r="D24" s="842"/>
      <c r="E24" s="842"/>
      <c r="F24" s="842"/>
      <c r="G24" s="842"/>
      <c r="H24" s="842"/>
      <c r="I24" s="97"/>
    </row>
    <row r="25" spans="1:9">
      <c r="A25" s="118"/>
      <c r="B25" s="544"/>
      <c r="C25" s="544"/>
      <c r="D25" s="544"/>
      <c r="E25" s="544"/>
      <c r="F25" s="544"/>
      <c r="G25" s="544"/>
      <c r="H25" s="544"/>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5" footer="0.5"/>
  <pageSetup orientation="landscape" r:id="rId1"/>
  <customProperties>
    <customPr name="_pios_id" r:id="rId2"/>
  </customProperties>
  <ignoredErrors>
    <ignoredError sqref="D1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8"/>
  <sheetViews>
    <sheetView zoomScale="90" zoomScaleNormal="90" workbookViewId="0">
      <selection activeCell="F19" sqref="F19"/>
    </sheetView>
  </sheetViews>
  <sheetFormatPr defaultColWidth="9.453125" defaultRowHeight="12.5"/>
  <cols>
    <col min="1" max="1" width="58.54296875" style="35" customWidth="1"/>
    <col min="2" max="3" width="9.453125" style="35"/>
    <col min="4" max="4" width="10.453125" style="35" customWidth="1"/>
    <col min="5" max="5" width="9.453125" style="35"/>
    <col min="6" max="6" width="8.54296875" style="35" customWidth="1"/>
    <col min="7" max="7" width="12.26953125" style="35" bestFit="1" customWidth="1"/>
    <col min="8" max="16384" width="9.453125" style="35"/>
  </cols>
  <sheetData>
    <row r="1" spans="1:7" ht="15.5">
      <c r="A1" s="1006" t="s">
        <v>293</v>
      </c>
      <c r="B1" s="907"/>
      <c r="C1" s="907"/>
      <c r="D1" s="907"/>
      <c r="E1" s="907"/>
      <c r="F1" s="907"/>
      <c r="G1" s="1000"/>
    </row>
    <row r="2" spans="1:7" ht="15.5">
      <c r="A2" s="931" t="s">
        <v>1</v>
      </c>
      <c r="B2" s="909"/>
      <c r="C2" s="909"/>
      <c r="D2" s="909"/>
      <c r="E2" s="909"/>
      <c r="F2" s="909"/>
      <c r="G2" s="1000"/>
    </row>
    <row r="3" spans="1:7" ht="15.5">
      <c r="A3" s="931" t="s">
        <v>540</v>
      </c>
      <c r="B3" s="909"/>
      <c r="C3" s="909"/>
      <c r="D3" s="909"/>
      <c r="E3" s="909"/>
      <c r="F3" s="909"/>
      <c r="G3" s="1000"/>
    </row>
    <row r="4" spans="1:7" ht="16" thickBot="1">
      <c r="A4" s="535"/>
      <c r="B4" s="536"/>
      <c r="C4" s="536"/>
      <c r="D4" s="536"/>
      <c r="E4" s="536"/>
      <c r="F4" s="536"/>
      <c r="G4" s="545"/>
    </row>
    <row r="5" spans="1:7" ht="13.5" customHeight="1">
      <c r="A5" s="1007" t="s">
        <v>294</v>
      </c>
      <c r="B5" s="1009" t="s">
        <v>295</v>
      </c>
      <c r="C5" s="1010"/>
      <c r="D5" s="1010"/>
      <c r="E5" s="1011"/>
      <c r="F5" s="1010" t="s">
        <v>296</v>
      </c>
      <c r="G5" s="1012"/>
    </row>
    <row r="6" spans="1:7" ht="13.5" customHeight="1">
      <c r="A6" s="1008"/>
      <c r="B6" s="1015" t="s">
        <v>297</v>
      </c>
      <c r="C6" s="1016"/>
      <c r="D6" s="1016"/>
      <c r="E6" s="1017"/>
      <c r="F6" s="1013"/>
      <c r="G6" s="1014"/>
    </row>
    <row r="7" spans="1:7" ht="24.75" customHeight="1" thickBot="1">
      <c r="A7" s="1008"/>
      <c r="B7" s="193" t="s">
        <v>298</v>
      </c>
      <c r="C7" s="194" t="s">
        <v>299</v>
      </c>
      <c r="D7" s="194" t="s">
        <v>300</v>
      </c>
      <c r="E7" s="195" t="s">
        <v>301</v>
      </c>
      <c r="F7" s="605" t="s">
        <v>302</v>
      </c>
      <c r="G7" s="195" t="s">
        <v>303</v>
      </c>
    </row>
    <row r="8" spans="1:7" ht="14">
      <c r="A8" s="191" t="s">
        <v>304</v>
      </c>
      <c r="B8" s="199"/>
      <c r="C8" s="200" t="s">
        <v>305</v>
      </c>
      <c r="D8" s="201" t="s">
        <v>305</v>
      </c>
      <c r="E8" s="202" t="s">
        <v>305</v>
      </c>
      <c r="F8" s="606">
        <v>0</v>
      </c>
      <c r="G8" s="196">
        <v>0</v>
      </c>
    </row>
    <row r="9" spans="1:7" ht="14">
      <c r="A9" s="192" t="s">
        <v>306</v>
      </c>
      <c r="B9" s="203"/>
      <c r="C9" s="200" t="s">
        <v>305</v>
      </c>
      <c r="D9" s="204"/>
      <c r="E9" s="205"/>
      <c r="F9" s="607">
        <v>0</v>
      </c>
      <c r="G9" s="196">
        <v>0</v>
      </c>
    </row>
    <row r="10" spans="1:7" ht="14">
      <c r="A10" s="192" t="s">
        <v>307</v>
      </c>
      <c r="B10" s="203"/>
      <c r="C10" s="200" t="s">
        <v>305</v>
      </c>
      <c r="D10" s="204" t="s">
        <v>305</v>
      </c>
      <c r="E10" s="205" t="s">
        <v>305</v>
      </c>
      <c r="F10" s="607">
        <v>0</v>
      </c>
      <c r="G10" s="196">
        <v>0</v>
      </c>
    </row>
    <row r="11" spans="1:7" ht="14">
      <c r="A11" s="192" t="s">
        <v>308</v>
      </c>
      <c r="B11" s="203"/>
      <c r="C11" s="200" t="s">
        <v>305</v>
      </c>
      <c r="D11" s="204"/>
      <c r="E11" s="205"/>
      <c r="F11" s="607">
        <v>0</v>
      </c>
      <c r="G11" s="196">
        <v>0</v>
      </c>
    </row>
    <row r="12" spans="1:7" ht="14">
      <c r="A12" s="192" t="s">
        <v>309</v>
      </c>
      <c r="B12" s="206"/>
      <c r="C12" s="200" t="s">
        <v>305</v>
      </c>
      <c r="D12" s="207"/>
      <c r="E12" s="208" t="s">
        <v>305</v>
      </c>
      <c r="F12" s="607">
        <v>0</v>
      </c>
      <c r="G12" s="196">
        <v>0</v>
      </c>
    </row>
    <row r="13" spans="1:7" ht="14">
      <c r="A13" s="192" t="s">
        <v>310</v>
      </c>
      <c r="B13" s="206"/>
      <c r="C13" s="200" t="s">
        <v>305</v>
      </c>
      <c r="D13" s="207"/>
      <c r="E13" s="208"/>
      <c r="F13" s="607">
        <v>0</v>
      </c>
      <c r="G13" s="196">
        <v>0</v>
      </c>
    </row>
    <row r="14" spans="1:7" ht="14">
      <c r="A14" s="192" t="s">
        <v>311</v>
      </c>
      <c r="B14" s="206"/>
      <c r="C14" s="200" t="s">
        <v>305</v>
      </c>
      <c r="D14" s="207"/>
      <c r="E14" s="208"/>
      <c r="F14" s="607">
        <v>0</v>
      </c>
      <c r="G14" s="196">
        <v>0</v>
      </c>
    </row>
    <row r="15" spans="1:7" ht="14">
      <c r="A15" s="192" t="s">
        <v>526</v>
      </c>
      <c r="B15" s="206"/>
      <c r="C15" s="200" t="s">
        <v>305</v>
      </c>
      <c r="D15" s="207"/>
      <c r="E15" s="208"/>
      <c r="F15" s="607">
        <v>0</v>
      </c>
      <c r="G15" s="196">
        <v>0</v>
      </c>
    </row>
    <row r="16" spans="1:7" ht="14">
      <c r="A16" s="192" t="s">
        <v>312</v>
      </c>
      <c r="B16" s="206"/>
      <c r="C16" s="200" t="s">
        <v>305</v>
      </c>
      <c r="D16" s="207"/>
      <c r="E16" s="208"/>
      <c r="F16" s="607">
        <v>0</v>
      </c>
      <c r="G16" s="196">
        <v>0</v>
      </c>
    </row>
    <row r="17" spans="1:7" ht="14">
      <c r="A17" s="192" t="s">
        <v>313</v>
      </c>
      <c r="B17" s="206"/>
      <c r="C17" s="200" t="s">
        <v>305</v>
      </c>
      <c r="D17" s="207"/>
      <c r="E17" s="208"/>
      <c r="F17" s="607">
        <v>0</v>
      </c>
      <c r="G17" s="196">
        <v>0</v>
      </c>
    </row>
    <row r="18" spans="1:7" ht="14">
      <c r="A18" s="192" t="s">
        <v>314</v>
      </c>
      <c r="B18" s="206"/>
      <c r="C18" s="200" t="s">
        <v>305</v>
      </c>
      <c r="D18" s="207"/>
      <c r="E18" s="208"/>
      <c r="F18" s="607">
        <v>0</v>
      </c>
      <c r="G18" s="196">
        <v>0</v>
      </c>
    </row>
    <row r="19" spans="1:7" ht="14">
      <c r="A19" s="192" t="s">
        <v>315</v>
      </c>
      <c r="B19" s="206"/>
      <c r="C19" s="200" t="s">
        <v>305</v>
      </c>
      <c r="D19" s="207"/>
      <c r="E19" s="208"/>
      <c r="F19" s="607">
        <v>0</v>
      </c>
      <c r="G19" s="196">
        <v>0</v>
      </c>
    </row>
    <row r="20" spans="1:7" ht="14">
      <c r="A20" s="192" t="s">
        <v>316</v>
      </c>
      <c r="B20" s="209"/>
      <c r="C20" s="200" t="s">
        <v>305</v>
      </c>
      <c r="D20" s="210"/>
      <c r="E20" s="211"/>
      <c r="F20" s="607">
        <v>0</v>
      </c>
      <c r="G20" s="196">
        <v>0</v>
      </c>
    </row>
    <row r="21" spans="1:7" ht="14">
      <c r="A21" s="192" t="s">
        <v>317</v>
      </c>
      <c r="B21" s="209"/>
      <c r="C21" s="200" t="s">
        <v>305</v>
      </c>
      <c r="D21" s="210"/>
      <c r="E21" s="211"/>
      <c r="F21" s="607">
        <v>0</v>
      </c>
      <c r="G21" s="196">
        <v>0</v>
      </c>
    </row>
    <row r="22" spans="1:7" ht="14">
      <c r="A22" s="192" t="s">
        <v>318</v>
      </c>
      <c r="B22" s="212"/>
      <c r="C22" s="200" t="s">
        <v>305</v>
      </c>
      <c r="D22" s="213"/>
      <c r="E22" s="214"/>
      <c r="F22" s="607">
        <v>0</v>
      </c>
      <c r="G22" s="196">
        <v>0</v>
      </c>
    </row>
    <row r="23" spans="1:7" ht="14">
      <c r="A23" s="192" t="s">
        <v>319</v>
      </c>
      <c r="B23" s="212"/>
      <c r="C23" s="200" t="s">
        <v>305</v>
      </c>
      <c r="D23" s="213"/>
      <c r="E23" s="214"/>
      <c r="F23" s="607">
        <v>0</v>
      </c>
      <c r="G23" s="196">
        <v>0</v>
      </c>
    </row>
    <row r="24" spans="1:7" ht="14">
      <c r="A24" s="192" t="s">
        <v>320</v>
      </c>
      <c r="B24" s="212"/>
      <c r="C24" s="200" t="s">
        <v>305</v>
      </c>
      <c r="D24" s="213"/>
      <c r="E24" s="214"/>
      <c r="F24" s="607">
        <v>0</v>
      </c>
      <c r="G24" s="196">
        <v>0</v>
      </c>
    </row>
    <row r="25" spans="1:7" ht="14">
      <c r="A25" s="192" t="s">
        <v>321</v>
      </c>
      <c r="B25" s="212"/>
      <c r="C25" s="200" t="s">
        <v>305</v>
      </c>
      <c r="D25" s="213"/>
      <c r="E25" s="214"/>
      <c r="F25" s="607">
        <v>0</v>
      </c>
      <c r="G25" s="196">
        <v>0</v>
      </c>
    </row>
    <row r="26" spans="1:7" ht="14">
      <c r="A26" s="192" t="s">
        <v>322</v>
      </c>
      <c r="B26" s="212"/>
      <c r="C26" s="200" t="s">
        <v>305</v>
      </c>
      <c r="D26" s="213"/>
      <c r="E26" s="214"/>
      <c r="F26" s="607">
        <v>0</v>
      </c>
      <c r="G26" s="196">
        <v>0</v>
      </c>
    </row>
    <row r="27" spans="1:7" ht="14">
      <c r="A27" s="192" t="s">
        <v>323</v>
      </c>
      <c r="B27" s="212"/>
      <c r="C27" s="200" t="s">
        <v>305</v>
      </c>
      <c r="D27" s="213" t="s">
        <v>305</v>
      </c>
      <c r="E27" s="214" t="s">
        <v>305</v>
      </c>
      <c r="F27" s="607">
        <v>0</v>
      </c>
      <c r="G27" s="196">
        <v>0</v>
      </c>
    </row>
    <row r="28" spans="1:7" ht="14">
      <c r="A28" s="192" t="s">
        <v>324</v>
      </c>
      <c r="B28" s="212"/>
      <c r="C28" s="200" t="s">
        <v>305</v>
      </c>
      <c r="D28" s="213" t="s">
        <v>305</v>
      </c>
      <c r="E28" s="214" t="s">
        <v>305</v>
      </c>
      <c r="F28" s="607">
        <v>0</v>
      </c>
      <c r="G28" s="196">
        <v>0</v>
      </c>
    </row>
    <row r="29" spans="1:7" ht="14">
      <c r="A29" s="192" t="s">
        <v>325</v>
      </c>
      <c r="B29" s="212"/>
      <c r="C29" s="200" t="s">
        <v>305</v>
      </c>
      <c r="D29" s="213"/>
      <c r="E29" s="214"/>
      <c r="F29" s="607">
        <v>0</v>
      </c>
      <c r="G29" s="196">
        <v>0</v>
      </c>
    </row>
    <row r="30" spans="1:7" ht="14">
      <c r="A30" s="192" t="s">
        <v>326</v>
      </c>
      <c r="B30" s="212"/>
      <c r="C30" s="200" t="s">
        <v>305</v>
      </c>
      <c r="D30" s="213"/>
      <c r="E30" s="214"/>
      <c r="F30" s="607">
        <v>0</v>
      </c>
      <c r="G30" s="196">
        <v>0</v>
      </c>
    </row>
    <row r="31" spans="1:7" ht="14">
      <c r="A31" s="192" t="s">
        <v>327</v>
      </c>
      <c r="B31" s="212"/>
      <c r="C31" s="200" t="s">
        <v>305</v>
      </c>
      <c r="D31" s="213"/>
      <c r="E31" s="214"/>
      <c r="F31" s="607">
        <v>0</v>
      </c>
      <c r="G31" s="196">
        <v>0</v>
      </c>
    </row>
    <row r="32" spans="1:7" ht="14">
      <c r="A32" s="192" t="s">
        <v>328</v>
      </c>
      <c r="B32" s="212"/>
      <c r="C32" s="200" t="s">
        <v>305</v>
      </c>
      <c r="D32" s="213"/>
      <c r="E32" s="214"/>
      <c r="F32" s="607">
        <v>0</v>
      </c>
      <c r="G32" s="196">
        <v>0</v>
      </c>
    </row>
    <row r="33" spans="1:7" ht="14.5" thickBot="1">
      <c r="A33" s="192" t="s">
        <v>329</v>
      </c>
      <c r="B33" s="212"/>
      <c r="C33" s="200" t="s">
        <v>305</v>
      </c>
      <c r="D33" s="213"/>
      <c r="E33" s="214"/>
      <c r="F33" s="607">
        <v>0</v>
      </c>
      <c r="G33" s="196">
        <v>0</v>
      </c>
    </row>
    <row r="34" spans="1:7" ht="14.5" thickBot="1">
      <c r="A34" s="602" t="s">
        <v>330</v>
      </c>
      <c r="B34" s="603"/>
      <c r="C34" s="198"/>
      <c r="D34" s="198"/>
      <c r="E34" s="609"/>
      <c r="F34" s="608">
        <f>SUM(F8:F33)</f>
        <v>0</v>
      </c>
      <c r="G34" s="604">
        <f>SUM(G8:G33)</f>
        <v>0</v>
      </c>
    </row>
    <row r="35" spans="1:7" ht="14.5">
      <c r="A35" s="69"/>
      <c r="B35" s="89"/>
      <c r="C35" s="89"/>
      <c r="D35" s="89"/>
      <c r="E35" s="89"/>
      <c r="F35" s="197"/>
      <c r="G35" s="197"/>
    </row>
    <row r="36" spans="1:7" ht="15" customHeight="1">
      <c r="A36" s="1005" t="s">
        <v>527</v>
      </c>
      <c r="B36" s="1005"/>
      <c r="C36" s="1005"/>
      <c r="D36" s="1005"/>
      <c r="E36" s="1005"/>
      <c r="F36" s="1005"/>
      <c r="G36" s="1005"/>
    </row>
    <row r="37" spans="1:7" ht="26.5" customHeight="1">
      <c r="A37" s="1005" t="s">
        <v>502</v>
      </c>
      <c r="B37" s="1005"/>
      <c r="C37" s="1005"/>
      <c r="D37" s="1005"/>
      <c r="E37" s="1005"/>
      <c r="F37" s="1005"/>
      <c r="G37" s="1005"/>
    </row>
    <row r="38" spans="1:7" ht="26.5" customHeight="1">
      <c r="A38" s="842" t="s">
        <v>331</v>
      </c>
      <c r="B38" s="842"/>
      <c r="C38" s="842"/>
      <c r="D38" s="842"/>
      <c r="E38" s="842"/>
      <c r="F38" s="842"/>
      <c r="G38" s="842"/>
    </row>
  </sheetData>
  <mergeCells count="10">
    <mergeCell ref="A38:G38"/>
    <mergeCell ref="A36:G36"/>
    <mergeCell ref="A1:G1"/>
    <mergeCell ref="A2:G2"/>
    <mergeCell ref="A3:G3"/>
    <mergeCell ref="A5:A7"/>
    <mergeCell ref="B5:E5"/>
    <mergeCell ref="F5:G6"/>
    <mergeCell ref="B6:E6"/>
    <mergeCell ref="A37:G37"/>
  </mergeCells>
  <printOptions horizontalCentered="1" verticalCentered="1" headings="1"/>
  <pageMargins left="0.25" right="0.25" top="0.5" bottom="0.5" header="0.5" footer="0.5"/>
  <pageSetup scale="9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
  <sheetViews>
    <sheetView zoomScale="90" zoomScaleNormal="90" workbookViewId="0">
      <selection activeCell="I39" sqref="I39"/>
    </sheetView>
  </sheetViews>
  <sheetFormatPr defaultColWidth="9.26953125" defaultRowHeight="12.5"/>
  <cols>
    <col min="1" max="1" width="39.1796875" style="35" customWidth="1"/>
    <col min="2" max="2" width="12.7265625" style="35" customWidth="1"/>
    <col min="3" max="4" width="13.453125" style="35" bestFit="1" customWidth="1"/>
    <col min="5" max="8" width="12.7265625" style="35" customWidth="1"/>
    <col min="9" max="9" width="13.453125" style="35" customWidth="1"/>
    <col min="10" max="10" width="13.453125" style="35" bestFit="1" customWidth="1"/>
    <col min="11" max="13" width="12.7265625" style="35" customWidth="1"/>
    <col min="14" max="16384" width="9.26953125" style="35"/>
  </cols>
  <sheetData>
    <row r="1" spans="1:13" ht="15.5">
      <c r="A1" s="799" t="s">
        <v>461</v>
      </c>
      <c r="B1" s="799"/>
      <c r="C1" s="799"/>
      <c r="D1" s="799"/>
      <c r="E1" s="799"/>
      <c r="F1" s="799"/>
      <c r="G1" s="799"/>
      <c r="H1" s="799"/>
      <c r="I1" s="799"/>
      <c r="J1" s="799"/>
      <c r="K1" s="799"/>
      <c r="L1" s="799"/>
      <c r="M1" s="799"/>
    </row>
    <row r="2" spans="1:13" ht="15.5">
      <c r="A2" s="799" t="s">
        <v>1</v>
      </c>
      <c r="B2" s="803"/>
      <c r="C2" s="803"/>
      <c r="D2" s="803"/>
      <c r="E2" s="803"/>
      <c r="F2" s="803"/>
      <c r="G2" s="803"/>
      <c r="H2" s="803"/>
      <c r="I2" s="803"/>
      <c r="J2" s="803"/>
      <c r="K2" s="803"/>
      <c r="L2" s="803"/>
      <c r="M2" s="803"/>
    </row>
    <row r="3" spans="1:13" ht="15.5">
      <c r="A3" s="804" t="s">
        <v>540</v>
      </c>
      <c r="B3" s="805"/>
      <c r="C3" s="805"/>
      <c r="D3" s="805"/>
      <c r="E3" s="805"/>
      <c r="F3" s="805"/>
      <c r="G3" s="805"/>
      <c r="H3" s="805"/>
      <c r="I3" s="805"/>
      <c r="J3" s="805"/>
      <c r="K3" s="805"/>
      <c r="L3" s="805"/>
      <c r="M3" s="805"/>
    </row>
    <row r="4" spans="1:13" ht="15.5">
      <c r="A4" s="619"/>
      <c r="B4" s="620"/>
      <c r="C4" s="620"/>
      <c r="D4" s="620"/>
      <c r="E4" s="620"/>
      <c r="F4" s="620"/>
      <c r="G4" s="620"/>
      <c r="H4" s="620"/>
      <c r="I4" s="620"/>
      <c r="J4" s="620"/>
      <c r="K4" s="620"/>
      <c r="L4" s="620"/>
      <c r="M4" s="620"/>
    </row>
    <row r="5" spans="1:13" ht="15">
      <c r="A5" s="155"/>
      <c r="B5" s="801" t="s">
        <v>381</v>
      </c>
      <c r="C5" s="802"/>
      <c r="D5" s="802"/>
      <c r="E5" s="801" t="s">
        <v>3</v>
      </c>
      <c r="F5" s="802"/>
      <c r="G5" s="802"/>
      <c r="H5" s="801" t="s">
        <v>385</v>
      </c>
      <c r="I5" s="802"/>
      <c r="J5" s="802"/>
      <c r="K5" s="802" t="s">
        <v>5</v>
      </c>
      <c r="L5" s="802"/>
      <c r="M5" s="802"/>
    </row>
    <row r="6" spans="1:13" ht="13">
      <c r="A6" s="155" t="s">
        <v>6</v>
      </c>
      <c r="B6" s="618" t="s">
        <v>7</v>
      </c>
      <c r="C6" s="618" t="s">
        <v>8</v>
      </c>
      <c r="D6" s="618" t="s">
        <v>9</v>
      </c>
      <c r="E6" s="618" t="s">
        <v>7</v>
      </c>
      <c r="F6" s="618" t="s">
        <v>8</v>
      </c>
      <c r="G6" s="618" t="s">
        <v>9</v>
      </c>
      <c r="H6" s="618" t="s">
        <v>7</v>
      </c>
      <c r="I6" s="618" t="s">
        <v>8</v>
      </c>
      <c r="J6" s="618" t="s">
        <v>9</v>
      </c>
      <c r="K6" s="618" t="s">
        <v>7</v>
      </c>
      <c r="L6" s="618" t="s">
        <v>8</v>
      </c>
      <c r="M6" s="618" t="s">
        <v>9</v>
      </c>
    </row>
    <row r="7" spans="1:13" ht="13">
      <c r="A7" s="155" t="s">
        <v>10</v>
      </c>
      <c r="B7" s="156"/>
      <c r="C7" s="156"/>
      <c r="D7" s="156"/>
      <c r="E7" s="156"/>
      <c r="F7" s="156"/>
      <c r="G7" s="156"/>
      <c r="H7" s="156"/>
      <c r="I7" s="156"/>
      <c r="J7" s="156"/>
      <c r="K7" s="156"/>
      <c r="L7" s="156"/>
      <c r="M7" s="156"/>
    </row>
    <row r="8" spans="1:13">
      <c r="A8" s="169" t="s">
        <v>32</v>
      </c>
      <c r="B8" s="154" t="s">
        <v>12</v>
      </c>
      <c r="C8" s="172">
        <v>3422895.3038447057</v>
      </c>
      <c r="D8" s="621">
        <f t="shared" ref="D8:D22" si="0">SUM(B8:C8)</f>
        <v>3422895.3038447057</v>
      </c>
      <c r="E8" s="154" t="s">
        <v>12</v>
      </c>
      <c r="F8" s="172">
        <v>0</v>
      </c>
      <c r="G8" s="621">
        <f t="shared" ref="G8:G22" si="1">SUM(E8:F8)</f>
        <v>0</v>
      </c>
      <c r="H8" s="154" t="s">
        <v>12</v>
      </c>
      <c r="I8" s="172">
        <v>0</v>
      </c>
      <c r="J8" s="621">
        <f t="shared" ref="J8:J18" si="2">SUM(H8:I8)</f>
        <v>0</v>
      </c>
      <c r="K8" s="154" t="s">
        <v>12</v>
      </c>
      <c r="L8" s="622">
        <f>I8/C8</f>
        <v>0</v>
      </c>
      <c r="M8" s="304">
        <f>L8</f>
        <v>0</v>
      </c>
    </row>
    <row r="9" spans="1:13">
      <c r="A9" s="169" t="s">
        <v>383</v>
      </c>
      <c r="B9" s="154" t="s">
        <v>12</v>
      </c>
      <c r="C9" s="172">
        <v>13366922.215598091</v>
      </c>
      <c r="D9" s="621">
        <f t="shared" si="0"/>
        <v>13366922.215598091</v>
      </c>
      <c r="E9" s="154" t="s">
        <v>12</v>
      </c>
      <c r="F9" s="172">
        <v>0</v>
      </c>
      <c r="G9" s="621">
        <f t="shared" si="1"/>
        <v>0</v>
      </c>
      <c r="H9" s="154" t="s">
        <v>12</v>
      </c>
      <c r="I9" s="172">
        <v>0</v>
      </c>
      <c r="J9" s="621">
        <f t="shared" si="2"/>
        <v>0</v>
      </c>
      <c r="K9" s="154" t="s">
        <v>12</v>
      </c>
      <c r="L9" s="622">
        <f t="shared" ref="L9:L22" si="3">I9/C9</f>
        <v>0</v>
      </c>
      <c r="M9" s="304">
        <f t="shared" ref="M9:M22" si="4">L9</f>
        <v>0</v>
      </c>
    </row>
    <row r="10" spans="1:13">
      <c r="A10" s="169" t="s">
        <v>33</v>
      </c>
      <c r="B10" s="154" t="s">
        <v>12</v>
      </c>
      <c r="C10" s="172">
        <v>20001550.26195021</v>
      </c>
      <c r="D10" s="621">
        <f t="shared" si="0"/>
        <v>20001550.26195021</v>
      </c>
      <c r="E10" s="154" t="s">
        <v>12</v>
      </c>
      <c r="F10" s="172">
        <v>0</v>
      </c>
      <c r="G10" s="621">
        <f t="shared" si="1"/>
        <v>0</v>
      </c>
      <c r="H10" s="154" t="s">
        <v>12</v>
      </c>
      <c r="I10" s="172">
        <v>0</v>
      </c>
      <c r="J10" s="621">
        <f t="shared" si="2"/>
        <v>0</v>
      </c>
      <c r="K10" s="154" t="s">
        <v>12</v>
      </c>
      <c r="L10" s="622">
        <f t="shared" si="3"/>
        <v>0</v>
      </c>
      <c r="M10" s="304">
        <f t="shared" si="4"/>
        <v>0</v>
      </c>
    </row>
    <row r="11" spans="1:13">
      <c r="A11" s="169" t="s">
        <v>34</v>
      </c>
      <c r="B11" s="154" t="s">
        <v>12</v>
      </c>
      <c r="C11" s="172">
        <v>14241744.937927378</v>
      </c>
      <c r="D11" s="621">
        <f t="shared" si="0"/>
        <v>14241744.937927378</v>
      </c>
      <c r="E11" s="154" t="s">
        <v>12</v>
      </c>
      <c r="F11" s="172">
        <v>0</v>
      </c>
      <c r="G11" s="621">
        <f t="shared" si="1"/>
        <v>0</v>
      </c>
      <c r="H11" s="154" t="s">
        <v>12</v>
      </c>
      <c r="I11" s="172">
        <v>0</v>
      </c>
      <c r="J11" s="621">
        <f t="shared" si="2"/>
        <v>0</v>
      </c>
      <c r="K11" s="154" t="s">
        <v>12</v>
      </c>
      <c r="L11" s="622">
        <f t="shared" si="3"/>
        <v>0</v>
      </c>
      <c r="M11" s="304">
        <f t="shared" si="4"/>
        <v>0</v>
      </c>
    </row>
    <row r="12" spans="1:13">
      <c r="A12" s="170" t="s">
        <v>35</v>
      </c>
      <c r="B12" s="154" t="s">
        <v>12</v>
      </c>
      <c r="C12" s="172">
        <v>1392325.2349339612</v>
      </c>
      <c r="D12" s="621">
        <f t="shared" si="0"/>
        <v>1392325.2349339612</v>
      </c>
      <c r="E12" s="154" t="s">
        <v>12</v>
      </c>
      <c r="F12" s="172">
        <v>0</v>
      </c>
      <c r="G12" s="621">
        <f t="shared" si="1"/>
        <v>0</v>
      </c>
      <c r="H12" s="154" t="s">
        <v>12</v>
      </c>
      <c r="I12" s="172">
        <v>0</v>
      </c>
      <c r="J12" s="621">
        <f t="shared" si="2"/>
        <v>0</v>
      </c>
      <c r="K12" s="154" t="s">
        <v>12</v>
      </c>
      <c r="L12" s="622">
        <f t="shared" si="3"/>
        <v>0</v>
      </c>
      <c r="M12" s="304">
        <f t="shared" si="4"/>
        <v>0</v>
      </c>
    </row>
    <row r="13" spans="1:13">
      <c r="A13" s="171" t="s">
        <v>36</v>
      </c>
      <c r="B13" s="154" t="s">
        <v>12</v>
      </c>
      <c r="C13" s="172">
        <v>18495562.932615709</v>
      </c>
      <c r="D13" s="621">
        <f t="shared" si="0"/>
        <v>18495562.932615709</v>
      </c>
      <c r="E13" s="154" t="s">
        <v>12</v>
      </c>
      <c r="F13" s="172">
        <v>0</v>
      </c>
      <c r="G13" s="621">
        <f t="shared" si="1"/>
        <v>0</v>
      </c>
      <c r="H13" s="154" t="s">
        <v>12</v>
      </c>
      <c r="I13" s="172">
        <v>0</v>
      </c>
      <c r="J13" s="621">
        <f t="shared" si="2"/>
        <v>0</v>
      </c>
      <c r="K13" s="154" t="s">
        <v>12</v>
      </c>
      <c r="L13" s="622">
        <f t="shared" si="3"/>
        <v>0</v>
      </c>
      <c r="M13" s="304">
        <f t="shared" si="4"/>
        <v>0</v>
      </c>
    </row>
    <row r="14" spans="1:13">
      <c r="A14" s="171" t="s">
        <v>19</v>
      </c>
      <c r="B14" s="154" t="s">
        <v>12</v>
      </c>
      <c r="C14" s="172">
        <v>4896365.5760983396</v>
      </c>
      <c r="D14" s="621">
        <f t="shared" si="0"/>
        <v>4896365.5760983396</v>
      </c>
      <c r="E14" s="154" t="s">
        <v>12</v>
      </c>
      <c r="F14" s="172">
        <v>0</v>
      </c>
      <c r="G14" s="621">
        <f t="shared" si="1"/>
        <v>0</v>
      </c>
      <c r="H14" s="154" t="s">
        <v>12</v>
      </c>
      <c r="I14" s="172">
        <v>0</v>
      </c>
      <c r="J14" s="621">
        <f t="shared" si="2"/>
        <v>0</v>
      </c>
      <c r="K14" s="154" t="s">
        <v>12</v>
      </c>
      <c r="L14" s="622">
        <f t="shared" si="3"/>
        <v>0</v>
      </c>
      <c r="M14" s="304">
        <f t="shared" si="4"/>
        <v>0</v>
      </c>
    </row>
    <row r="15" spans="1:13">
      <c r="A15" s="171" t="s">
        <v>20</v>
      </c>
      <c r="B15" s="154" t="s">
        <v>12</v>
      </c>
      <c r="C15" s="172">
        <v>0</v>
      </c>
      <c r="D15" s="621">
        <f t="shared" si="0"/>
        <v>0</v>
      </c>
      <c r="E15" s="154" t="s">
        <v>12</v>
      </c>
      <c r="F15" s="172">
        <v>0</v>
      </c>
      <c r="G15" s="621">
        <f t="shared" si="1"/>
        <v>0</v>
      </c>
      <c r="H15" s="154" t="s">
        <v>12</v>
      </c>
      <c r="I15" s="172">
        <v>0</v>
      </c>
      <c r="J15" s="621">
        <f t="shared" si="2"/>
        <v>0</v>
      </c>
      <c r="K15" s="154" t="s">
        <v>12</v>
      </c>
      <c r="L15" s="622">
        <v>0</v>
      </c>
      <c r="M15" s="304">
        <f t="shared" si="4"/>
        <v>0</v>
      </c>
    </row>
    <row r="16" spans="1:13">
      <c r="A16" s="171" t="s">
        <v>22</v>
      </c>
      <c r="B16" s="154" t="s">
        <v>12</v>
      </c>
      <c r="C16" s="172">
        <v>32049</v>
      </c>
      <c r="D16" s="621">
        <f t="shared" si="0"/>
        <v>32049</v>
      </c>
      <c r="E16" s="154" t="s">
        <v>12</v>
      </c>
      <c r="F16" s="172">
        <v>0</v>
      </c>
      <c r="G16" s="621">
        <f t="shared" si="1"/>
        <v>0</v>
      </c>
      <c r="H16" s="154" t="s">
        <v>12</v>
      </c>
      <c r="I16" s="172">
        <v>0</v>
      </c>
      <c r="J16" s="621">
        <f t="shared" si="2"/>
        <v>0</v>
      </c>
      <c r="K16" s="154" t="s">
        <v>12</v>
      </c>
      <c r="L16" s="622">
        <f t="shared" si="3"/>
        <v>0</v>
      </c>
      <c r="M16" s="304">
        <f t="shared" si="4"/>
        <v>0</v>
      </c>
    </row>
    <row r="17" spans="1:13">
      <c r="A17" s="171" t="s">
        <v>23</v>
      </c>
      <c r="B17" s="154" t="s">
        <v>12</v>
      </c>
      <c r="C17" s="172">
        <v>1168900.0370316051</v>
      </c>
      <c r="D17" s="621">
        <f t="shared" si="0"/>
        <v>1168900.0370316051</v>
      </c>
      <c r="E17" s="154" t="s">
        <v>12</v>
      </c>
      <c r="F17" s="172">
        <v>0</v>
      </c>
      <c r="G17" s="621">
        <f t="shared" si="1"/>
        <v>0</v>
      </c>
      <c r="H17" s="154" t="s">
        <v>12</v>
      </c>
      <c r="I17" s="172">
        <v>0</v>
      </c>
      <c r="J17" s="621">
        <f t="shared" si="2"/>
        <v>0</v>
      </c>
      <c r="K17" s="154" t="s">
        <v>12</v>
      </c>
      <c r="L17" s="622">
        <f t="shared" si="3"/>
        <v>0</v>
      </c>
      <c r="M17" s="304">
        <f t="shared" si="4"/>
        <v>0</v>
      </c>
    </row>
    <row r="18" spans="1:13" ht="13.15" customHeight="1">
      <c r="A18" s="171" t="s">
        <v>382</v>
      </c>
      <c r="B18" s="154" t="s">
        <v>12</v>
      </c>
      <c r="C18" s="172">
        <v>500000</v>
      </c>
      <c r="D18" s="621">
        <f t="shared" si="0"/>
        <v>500000</v>
      </c>
      <c r="E18" s="154" t="s">
        <v>12</v>
      </c>
      <c r="F18" s="172">
        <v>0</v>
      </c>
      <c r="G18" s="621">
        <f t="shared" si="1"/>
        <v>0</v>
      </c>
      <c r="H18" s="154" t="s">
        <v>12</v>
      </c>
      <c r="I18" s="172">
        <v>0</v>
      </c>
      <c r="J18" s="621">
        <f t="shared" si="2"/>
        <v>0</v>
      </c>
      <c r="K18" s="154" t="s">
        <v>12</v>
      </c>
      <c r="L18" s="622">
        <f t="shared" si="3"/>
        <v>0</v>
      </c>
      <c r="M18" s="304">
        <f t="shared" si="4"/>
        <v>0</v>
      </c>
    </row>
    <row r="19" spans="1:13" ht="14.65" customHeight="1">
      <c r="A19" s="302" t="s">
        <v>384</v>
      </c>
      <c r="B19" s="154" t="s">
        <v>12</v>
      </c>
      <c r="C19" s="172">
        <v>4500000</v>
      </c>
      <c r="D19" s="621">
        <f t="shared" si="0"/>
        <v>4500000</v>
      </c>
      <c r="E19" s="154" t="s">
        <v>12</v>
      </c>
      <c r="F19" s="305">
        <v>17198.68</v>
      </c>
      <c r="G19" s="305">
        <f t="shared" si="1"/>
        <v>17198.68</v>
      </c>
      <c r="H19" s="154" t="s">
        <v>12</v>
      </c>
      <c r="I19" s="172">
        <v>132097.75</v>
      </c>
      <c r="J19" s="172">
        <f t="shared" ref="J19:J22" si="5">SUM(H19:I19)</f>
        <v>132097.75</v>
      </c>
      <c r="K19" s="154" t="s">
        <v>12</v>
      </c>
      <c r="L19" s="622">
        <f t="shared" si="3"/>
        <v>2.9355055555555554E-2</v>
      </c>
      <c r="M19" s="304">
        <f t="shared" si="4"/>
        <v>2.9355055555555554E-2</v>
      </c>
    </row>
    <row r="20" spans="1:13">
      <c r="A20" s="302" t="s">
        <v>37</v>
      </c>
      <c r="B20" s="154" t="s">
        <v>12</v>
      </c>
      <c r="C20" s="172">
        <v>0</v>
      </c>
      <c r="D20" s="621">
        <f t="shared" si="0"/>
        <v>0</v>
      </c>
      <c r="E20" s="154" t="s">
        <v>12</v>
      </c>
      <c r="F20" s="172">
        <v>0</v>
      </c>
      <c r="G20" s="621">
        <f t="shared" si="1"/>
        <v>0</v>
      </c>
      <c r="H20" s="154" t="s">
        <v>12</v>
      </c>
      <c r="I20" s="172">
        <v>0</v>
      </c>
      <c r="J20" s="621">
        <f t="shared" si="5"/>
        <v>0</v>
      </c>
      <c r="K20" s="154" t="s">
        <v>12</v>
      </c>
      <c r="L20" s="622">
        <v>0</v>
      </c>
      <c r="M20" s="304">
        <f t="shared" si="4"/>
        <v>0</v>
      </c>
    </row>
    <row r="21" spans="1:13">
      <c r="A21" s="302" t="s">
        <v>25</v>
      </c>
      <c r="B21" s="154" t="s">
        <v>12</v>
      </c>
      <c r="C21" s="172">
        <v>70147</v>
      </c>
      <c r="D21" s="621">
        <f t="shared" si="0"/>
        <v>70147</v>
      </c>
      <c r="E21" s="154" t="s">
        <v>12</v>
      </c>
      <c r="F21" s="172">
        <v>0</v>
      </c>
      <c r="G21" s="621">
        <f t="shared" si="1"/>
        <v>0</v>
      </c>
      <c r="H21" s="154" t="s">
        <v>12</v>
      </c>
      <c r="I21" s="172">
        <v>0</v>
      </c>
      <c r="J21" s="621">
        <f t="shared" si="5"/>
        <v>0</v>
      </c>
      <c r="K21" s="154" t="s">
        <v>12</v>
      </c>
      <c r="L21" s="622">
        <f t="shared" si="3"/>
        <v>0</v>
      </c>
      <c r="M21" s="304">
        <f t="shared" si="4"/>
        <v>0</v>
      </c>
    </row>
    <row r="22" spans="1:13">
      <c r="A22" s="171" t="s">
        <v>26</v>
      </c>
      <c r="B22" s="154" t="s">
        <v>12</v>
      </c>
      <c r="C22" s="172">
        <v>300000</v>
      </c>
      <c r="D22" s="621">
        <f t="shared" si="0"/>
        <v>300000</v>
      </c>
      <c r="E22" s="154" t="s">
        <v>12</v>
      </c>
      <c r="F22" s="172">
        <v>0</v>
      </c>
      <c r="G22" s="621">
        <f t="shared" si="1"/>
        <v>0</v>
      </c>
      <c r="H22" s="154" t="s">
        <v>12</v>
      </c>
      <c r="I22" s="172">
        <v>0</v>
      </c>
      <c r="J22" s="621">
        <f t="shared" si="5"/>
        <v>0</v>
      </c>
      <c r="K22" s="154" t="s">
        <v>12</v>
      </c>
      <c r="L22" s="622">
        <f t="shared" si="3"/>
        <v>0</v>
      </c>
      <c r="M22" s="304">
        <f t="shared" si="4"/>
        <v>0</v>
      </c>
    </row>
    <row r="23" spans="1:13">
      <c r="A23" s="161"/>
      <c r="B23" s="161"/>
      <c r="C23" s="161"/>
      <c r="D23" s="161"/>
      <c r="E23" s="161"/>
      <c r="F23" s="161"/>
      <c r="G23" s="161"/>
      <c r="H23" s="161"/>
      <c r="I23" s="161"/>
      <c r="J23" s="161"/>
      <c r="K23" s="161"/>
      <c r="L23" s="161"/>
      <c r="M23" s="161"/>
    </row>
    <row r="24" spans="1:13" ht="15">
      <c r="A24" s="164" t="s">
        <v>393</v>
      </c>
      <c r="B24" s="398" t="s">
        <v>12</v>
      </c>
      <c r="C24" s="634">
        <f>SUM(C8:C22)</f>
        <v>82388462.5</v>
      </c>
      <c r="D24" s="634">
        <f>SUM(D8:D22)</f>
        <v>82388462.5</v>
      </c>
      <c r="E24" s="398" t="s">
        <v>12</v>
      </c>
      <c r="F24" s="634">
        <f>SUM(F8:F22)</f>
        <v>17198.68</v>
      </c>
      <c r="G24" s="634">
        <f>SUM(G8:G22)</f>
        <v>17198.68</v>
      </c>
      <c r="H24" s="398" t="s">
        <v>12</v>
      </c>
      <c r="I24" s="634">
        <f>SUM(I8:I22)</f>
        <v>132097.75</v>
      </c>
      <c r="J24" s="634">
        <f>SUM(J8:J22)</f>
        <v>132097.75</v>
      </c>
      <c r="K24" s="398" t="s">
        <v>12</v>
      </c>
      <c r="L24" s="635">
        <f t="shared" ref="L24:M24" si="6">I24/C24</f>
        <v>1.6033525325223784E-3</v>
      </c>
      <c r="M24" s="635">
        <f t="shared" si="6"/>
        <v>1.6033525325223784E-3</v>
      </c>
    </row>
    <row r="25" spans="1:13">
      <c r="A25" s="26"/>
      <c r="B25" s="26"/>
      <c r="C25" s="26"/>
      <c r="D25" s="26"/>
      <c r="E25" s="26"/>
      <c r="F25" s="26"/>
      <c r="G25" s="26"/>
      <c r="H25" s="26"/>
      <c r="I25" s="26"/>
      <c r="J25" s="26"/>
      <c r="K25" s="26"/>
      <c r="L25" s="26"/>
      <c r="M25" s="26"/>
    </row>
    <row r="26" spans="1:13">
      <c r="A26" s="26"/>
      <c r="B26" s="26"/>
      <c r="C26" s="26"/>
      <c r="D26" s="26"/>
      <c r="E26" s="26"/>
      <c r="F26" s="736"/>
      <c r="G26" s="26"/>
      <c r="H26" s="26"/>
      <c r="I26" s="26"/>
      <c r="J26" s="26"/>
      <c r="K26" s="26"/>
      <c r="L26" s="26"/>
      <c r="M26" s="26"/>
    </row>
    <row r="27" spans="1:13" ht="15.75" customHeight="1">
      <c r="A27" s="806" t="s">
        <v>38</v>
      </c>
      <c r="B27" s="806"/>
      <c r="C27" s="806"/>
      <c r="D27" s="806"/>
      <c r="E27" s="806"/>
      <c r="F27" s="806"/>
      <c r="G27" s="806"/>
      <c r="H27" s="806"/>
      <c r="I27" s="806"/>
      <c r="J27" s="806"/>
      <c r="K27" s="806"/>
      <c r="L27" s="806"/>
      <c r="M27" s="806"/>
    </row>
    <row r="28" spans="1:13" ht="14.5">
      <c r="A28" s="808" t="s">
        <v>519</v>
      </c>
      <c r="B28" s="808"/>
      <c r="C28" s="808"/>
      <c r="D28" s="808"/>
      <c r="E28" s="808"/>
      <c r="F28" s="808"/>
      <c r="G28" s="808"/>
      <c r="H28" s="808"/>
      <c r="I28" s="808"/>
      <c r="J28" s="808"/>
      <c r="K28" s="808"/>
      <c r="L28" s="808"/>
      <c r="M28" s="808"/>
    </row>
    <row r="29" spans="1:13" ht="13">
      <c r="A29" s="809" t="s">
        <v>39</v>
      </c>
      <c r="B29" s="809"/>
      <c r="C29" s="809"/>
      <c r="D29" s="809"/>
      <c r="E29" s="809"/>
      <c r="F29" s="809"/>
      <c r="G29" s="809"/>
      <c r="H29" s="809"/>
      <c r="I29" s="809"/>
      <c r="J29" s="809"/>
      <c r="K29" s="809"/>
      <c r="L29" s="809"/>
      <c r="M29" s="809"/>
    </row>
    <row r="30" spans="1:13">
      <c r="H30" s="123"/>
    </row>
  </sheetData>
  <mergeCells count="10">
    <mergeCell ref="A27:M27"/>
    <mergeCell ref="A28:M28"/>
    <mergeCell ref="A29:M29"/>
    <mergeCell ref="A1:M1"/>
    <mergeCell ref="A2:M2"/>
    <mergeCell ref="A3:M3"/>
    <mergeCell ref="B5:D5"/>
    <mergeCell ref="E5:G5"/>
    <mergeCell ref="H5:J5"/>
    <mergeCell ref="K5:M5"/>
  </mergeCells>
  <printOptions horizontalCentered="1" verticalCentered="1"/>
  <pageMargins left="0.25" right="0.25" top="0.5" bottom="0.5" header="0.5" footer="0.5"/>
  <pageSetup scale="7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B29" sqref="B29"/>
    </sheetView>
  </sheetViews>
  <sheetFormatPr defaultRowHeight="12.5"/>
  <cols>
    <col min="1" max="1" width="10.54296875" customWidth="1"/>
    <col min="2" max="3" width="11.54296875" customWidth="1"/>
    <col min="4" max="5" width="13.453125" customWidth="1"/>
    <col min="6" max="6" width="15.453125" customWidth="1"/>
    <col min="7" max="7" width="13.453125" customWidth="1"/>
    <col min="8" max="8" width="12.453125" customWidth="1"/>
    <col min="9" max="9" width="14.7265625" customWidth="1"/>
  </cols>
  <sheetData>
    <row r="1" spans="1:9" ht="15.5">
      <c r="A1" s="907" t="s">
        <v>332</v>
      </c>
      <c r="B1" s="907"/>
      <c r="C1" s="907"/>
      <c r="D1" s="907"/>
      <c r="E1" s="907"/>
      <c r="F1" s="907"/>
      <c r="G1" s="907"/>
      <c r="H1" s="907"/>
      <c r="I1" s="907"/>
    </row>
    <row r="2" spans="1:9" ht="15.5">
      <c r="A2" s="908" t="s">
        <v>1</v>
      </c>
      <c r="B2" s="909"/>
      <c r="C2" s="909"/>
      <c r="D2" s="909"/>
      <c r="E2" s="909"/>
      <c r="F2" s="909"/>
      <c r="G2" s="909"/>
      <c r="H2" s="909"/>
      <c r="I2" s="909"/>
    </row>
    <row r="3" spans="1:9" ht="15.5">
      <c r="A3" s="908" t="s">
        <v>540</v>
      </c>
      <c r="B3" s="909"/>
      <c r="C3" s="909"/>
      <c r="D3" s="909"/>
      <c r="E3" s="909"/>
      <c r="F3" s="909"/>
      <c r="G3" s="909"/>
      <c r="H3" s="909"/>
      <c r="I3" s="909"/>
    </row>
    <row r="4" spans="1:9" s="35" customFormat="1" ht="15.5">
      <c r="A4" s="286"/>
      <c r="B4" s="287"/>
      <c r="C4" s="287"/>
      <c r="D4" s="287"/>
      <c r="E4" s="287"/>
      <c r="F4" s="287"/>
      <c r="G4" s="287"/>
      <c r="H4" s="287"/>
      <c r="I4" s="287"/>
    </row>
    <row r="5" spans="1:9" ht="41">
      <c r="A5" s="18" t="s">
        <v>159</v>
      </c>
      <c r="B5" s="18" t="s">
        <v>333</v>
      </c>
      <c r="C5" s="18" t="s">
        <v>161</v>
      </c>
      <c r="D5" s="18" t="s">
        <v>162</v>
      </c>
      <c r="E5" s="18" t="s">
        <v>9</v>
      </c>
      <c r="F5" s="18" t="s">
        <v>132</v>
      </c>
      <c r="G5" s="18" t="s">
        <v>334</v>
      </c>
      <c r="H5" s="18" t="s">
        <v>335</v>
      </c>
      <c r="I5" s="18" t="s">
        <v>336</v>
      </c>
    </row>
    <row r="6" spans="1:9">
      <c r="A6" s="15" t="s">
        <v>168</v>
      </c>
      <c r="B6" s="386" t="s">
        <v>12</v>
      </c>
      <c r="C6" s="66">
        <v>1608798</v>
      </c>
      <c r="D6" s="386" t="s">
        <v>12</v>
      </c>
      <c r="E6" s="66">
        <v>1608798</v>
      </c>
      <c r="F6" s="66">
        <v>1671785</v>
      </c>
      <c r="G6" s="86">
        <f>E6/F6</f>
        <v>0.96232350451762638</v>
      </c>
      <c r="H6" s="86">
        <v>-5.8394595890759861E-4</v>
      </c>
      <c r="I6" s="74">
        <v>5636985</v>
      </c>
    </row>
    <row r="7" spans="1:9">
      <c r="A7" s="15" t="s">
        <v>169</v>
      </c>
      <c r="B7" s="386" t="s">
        <v>12</v>
      </c>
      <c r="C7" s="66">
        <v>1611008</v>
      </c>
      <c r="D7" s="386" t="s">
        <v>12</v>
      </c>
      <c r="E7" s="66">
        <v>1611008</v>
      </c>
      <c r="F7" s="66">
        <v>1671785</v>
      </c>
      <c r="G7" s="86">
        <f>E7/F7</f>
        <v>0.96364544483889969</v>
      </c>
      <c r="H7" s="86">
        <f t="shared" ref="H7:H8" si="0">+(E7-E6)/+E6</f>
        <v>1.3736963869920276E-3</v>
      </c>
      <c r="I7" s="387">
        <v>5639639</v>
      </c>
    </row>
    <row r="8" spans="1:9">
      <c r="A8" s="15" t="s">
        <v>170</v>
      </c>
      <c r="B8" s="386" t="s">
        <v>12</v>
      </c>
      <c r="C8" s="66">
        <v>1620610</v>
      </c>
      <c r="D8" s="386" t="s">
        <v>12</v>
      </c>
      <c r="E8" s="66">
        <v>1620610</v>
      </c>
      <c r="F8" s="66">
        <v>1671785</v>
      </c>
      <c r="G8" s="86">
        <f>E8/F8</f>
        <v>0.96938900636146397</v>
      </c>
      <c r="H8" s="86">
        <f t="shared" si="0"/>
        <v>5.9602435245510888E-3</v>
      </c>
      <c r="I8" s="387">
        <v>5642789</v>
      </c>
    </row>
    <row r="9" spans="1:9">
      <c r="A9" s="15" t="s">
        <v>171</v>
      </c>
      <c r="B9" s="386"/>
      <c r="C9" s="66"/>
      <c r="D9" s="386"/>
      <c r="E9" s="66"/>
      <c r="F9" s="66"/>
      <c r="G9" s="86"/>
      <c r="H9" s="624"/>
      <c r="I9" s="387"/>
    </row>
    <row r="10" spans="1:9">
      <c r="A10" s="15" t="s">
        <v>172</v>
      </c>
      <c r="B10" s="386"/>
      <c r="C10" s="66"/>
      <c r="D10" s="386"/>
      <c r="E10" s="66"/>
      <c r="F10" s="66"/>
      <c r="G10" s="86"/>
      <c r="H10" s="624"/>
      <c r="I10" s="387"/>
    </row>
    <row r="11" spans="1:9">
      <c r="A11" s="15" t="s">
        <v>173</v>
      </c>
      <c r="B11" s="386"/>
      <c r="C11" s="66"/>
      <c r="D11" s="386"/>
      <c r="E11" s="66"/>
      <c r="F11" s="66"/>
      <c r="G11" s="86"/>
      <c r="H11" s="624"/>
      <c r="I11" s="387"/>
    </row>
    <row r="12" spans="1:9">
      <c r="A12" s="15" t="s">
        <v>174</v>
      </c>
      <c r="B12" s="386"/>
      <c r="C12" s="66"/>
      <c r="D12" s="386"/>
      <c r="E12" s="66"/>
      <c r="F12" s="66"/>
      <c r="G12" s="86"/>
      <c r="H12" s="624"/>
      <c r="I12" s="387"/>
    </row>
    <row r="13" spans="1:9">
      <c r="A13" s="15" t="s">
        <v>175</v>
      </c>
      <c r="B13" s="386"/>
      <c r="C13" s="88"/>
      <c r="D13" s="386"/>
      <c r="E13" s="85"/>
      <c r="F13" s="85"/>
      <c r="G13" s="86"/>
      <c r="H13" s="624"/>
      <c r="I13" s="85"/>
    </row>
    <row r="14" spans="1:9">
      <c r="A14" s="15" t="s">
        <v>176</v>
      </c>
      <c r="B14" s="386"/>
      <c r="C14" s="88"/>
      <c r="D14" s="386"/>
      <c r="E14" s="85"/>
      <c r="F14" s="85"/>
      <c r="G14" s="86"/>
      <c r="H14" s="624"/>
      <c r="I14" s="85"/>
    </row>
    <row r="15" spans="1:9">
      <c r="A15" s="15" t="s">
        <v>177</v>
      </c>
      <c r="B15" s="386"/>
      <c r="C15" s="88"/>
      <c r="D15" s="386"/>
      <c r="E15" s="85"/>
      <c r="F15" s="85"/>
      <c r="G15" s="86"/>
      <c r="H15" s="624"/>
      <c r="I15" s="85"/>
    </row>
    <row r="16" spans="1:9">
      <c r="A16" s="15" t="s">
        <v>178</v>
      </c>
      <c r="B16" s="386"/>
      <c r="C16" s="88"/>
      <c r="D16" s="386"/>
      <c r="E16" s="85"/>
      <c r="F16" s="85"/>
      <c r="G16" s="86"/>
      <c r="H16" s="624"/>
      <c r="I16" s="85"/>
    </row>
    <row r="17" spans="1:9" ht="13" thickBot="1">
      <c r="A17" s="14" t="s">
        <v>179</v>
      </c>
      <c r="B17" s="386"/>
      <c r="C17" s="215"/>
      <c r="D17" s="386"/>
      <c r="E17" s="335"/>
      <c r="F17" s="374"/>
      <c r="G17" s="86"/>
      <c r="H17" s="624"/>
      <c r="I17" s="65"/>
    </row>
    <row r="18" spans="1:9" ht="13.5" thickBot="1">
      <c r="A18" s="216" t="s">
        <v>180</v>
      </c>
      <c r="B18" s="388" t="s">
        <v>12</v>
      </c>
      <c r="C18" s="217">
        <f>C8</f>
        <v>1620610</v>
      </c>
      <c r="D18" s="388" t="s">
        <v>12</v>
      </c>
      <c r="E18" s="217">
        <f>E8</f>
        <v>1620610</v>
      </c>
      <c r="F18" s="217">
        <f>F8</f>
        <v>1671785</v>
      </c>
      <c r="G18" s="218">
        <f>+E18/F18</f>
        <v>0.96938900636146397</v>
      </c>
      <c r="H18" s="218">
        <f>SUM(H6:H17)</f>
        <v>6.7499939526355175E-3</v>
      </c>
      <c r="I18" s="219">
        <f>I8</f>
        <v>5642789</v>
      </c>
    </row>
    <row r="20" spans="1:9" s="35" customFormat="1" ht="13" customHeight="1">
      <c r="A20" s="11" t="s">
        <v>337</v>
      </c>
    </row>
    <row r="21" spans="1:9" s="35" customFormat="1" ht="13" customHeight="1">
      <c r="A21" s="11" t="s">
        <v>338</v>
      </c>
    </row>
    <row r="22" spans="1:9" ht="13" customHeight="1">
      <c r="A22" s="995" t="s">
        <v>39</v>
      </c>
      <c r="B22" s="995"/>
      <c r="C22" s="995"/>
      <c r="D22" s="995"/>
      <c r="E22" s="995"/>
      <c r="F22" s="995"/>
      <c r="G22" s="995"/>
      <c r="H22" s="995"/>
      <c r="I22" s="995"/>
    </row>
  </sheetData>
  <mergeCells count="4">
    <mergeCell ref="A1:I1"/>
    <mergeCell ref="A3:I3"/>
    <mergeCell ref="A2:I2"/>
    <mergeCell ref="A22:I22"/>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A13" sqref="A13:E13"/>
    </sheetView>
  </sheetViews>
  <sheetFormatPr defaultRowHeight="12.5"/>
  <cols>
    <col min="1" max="1" width="17.54296875" customWidth="1"/>
    <col min="2" max="2" width="20.81640625" customWidth="1"/>
    <col min="3" max="3" width="22.90625" customWidth="1"/>
    <col min="4" max="4" width="26" customWidth="1"/>
    <col min="5" max="5" width="26.08984375" customWidth="1"/>
    <col min="6" max="12" width="9.54296875" customWidth="1"/>
    <col min="13" max="13" width="13.54296875" customWidth="1"/>
  </cols>
  <sheetData>
    <row r="1" spans="1:14" s="35" customFormat="1" ht="15.5">
      <c r="A1" s="907" t="s">
        <v>339</v>
      </c>
      <c r="B1" s="907"/>
      <c r="C1" s="907"/>
      <c r="D1" s="907"/>
      <c r="E1" s="907"/>
    </row>
    <row r="2" spans="1:14" s="35" customFormat="1" ht="15.5">
      <c r="A2" s="907" t="s">
        <v>1</v>
      </c>
      <c r="B2" s="907"/>
      <c r="C2" s="907"/>
      <c r="D2" s="907"/>
      <c r="E2" s="907"/>
    </row>
    <row r="3" spans="1:14" ht="15.5">
      <c r="A3" s="1018" t="s">
        <v>540</v>
      </c>
      <c r="B3" s="1018"/>
      <c r="C3" s="1018"/>
      <c r="D3" s="1018"/>
      <c r="E3" s="1018"/>
      <c r="F3" s="35"/>
      <c r="G3" s="35"/>
      <c r="H3" s="35"/>
      <c r="I3" s="35"/>
      <c r="J3" s="35"/>
      <c r="K3" s="35"/>
      <c r="L3" s="35"/>
      <c r="M3" s="35"/>
      <c r="N3" s="35"/>
    </row>
    <row r="4" spans="1:14" s="35" customFormat="1" ht="15.5">
      <c r="A4" s="288"/>
      <c r="B4" s="288"/>
      <c r="C4" s="288"/>
      <c r="D4" s="288"/>
      <c r="E4" s="288"/>
    </row>
    <row r="5" spans="1:14" ht="42.75" customHeight="1">
      <c r="A5" s="101">
        <v>2019</v>
      </c>
      <c r="B5" s="796" t="s">
        <v>340</v>
      </c>
      <c r="C5" s="794" t="s">
        <v>3</v>
      </c>
      <c r="D5" s="797" t="s">
        <v>546</v>
      </c>
      <c r="E5" s="797" t="s">
        <v>547</v>
      </c>
      <c r="F5" s="35"/>
      <c r="G5" s="35"/>
      <c r="H5" s="35"/>
      <c r="I5" s="35"/>
      <c r="J5" s="35"/>
      <c r="K5" s="35"/>
      <c r="L5" s="35"/>
      <c r="M5" s="35"/>
      <c r="N5" s="35"/>
    </row>
    <row r="6" spans="1:14" ht="13">
      <c r="A6" s="100"/>
      <c r="B6" s="538" t="s">
        <v>9</v>
      </c>
      <c r="C6" s="538" t="s">
        <v>9</v>
      </c>
      <c r="D6" s="538" t="s">
        <v>9</v>
      </c>
      <c r="E6" s="538" t="s">
        <v>341</v>
      </c>
      <c r="F6" s="35"/>
      <c r="G6" s="35"/>
      <c r="H6" s="35"/>
      <c r="I6" s="35"/>
      <c r="J6" s="35"/>
      <c r="K6" s="35"/>
      <c r="L6" s="35"/>
      <c r="M6" s="35"/>
      <c r="N6" s="35"/>
    </row>
    <row r="7" spans="1:14" ht="13">
      <c r="A7" s="3" t="s">
        <v>87</v>
      </c>
      <c r="B7" s="1"/>
      <c r="C7" s="1"/>
      <c r="D7" s="1"/>
      <c r="E7" s="1"/>
      <c r="F7" s="35"/>
      <c r="G7" s="35"/>
      <c r="H7" s="35"/>
      <c r="I7" s="35"/>
      <c r="J7" s="35"/>
      <c r="K7" s="35"/>
      <c r="L7" s="35"/>
      <c r="M7" s="35"/>
      <c r="N7" s="35"/>
    </row>
    <row r="8" spans="1:14" s="35" customFormat="1">
      <c r="A8" s="2" t="s">
        <v>342</v>
      </c>
      <c r="B8" s="27">
        <v>437502</v>
      </c>
      <c r="C8" s="391">
        <f>'CARE Table 1'!F13</f>
        <v>57668.92</v>
      </c>
      <c r="D8" s="110">
        <f>'CARE Table 1'!I13</f>
        <v>114845.97</v>
      </c>
      <c r="E8" s="336">
        <f>D8/B8</f>
        <v>0.26250387426800337</v>
      </c>
    </row>
    <row r="9" spans="1:14" s="35" customFormat="1" ht="13" thickBot="1">
      <c r="A9" s="372" t="s">
        <v>343</v>
      </c>
      <c r="B9" s="392">
        <v>0</v>
      </c>
      <c r="C9" s="392">
        <v>0</v>
      </c>
      <c r="D9" s="373">
        <v>0</v>
      </c>
      <c r="E9" s="390">
        <v>0</v>
      </c>
    </row>
    <row r="10" spans="1:14" s="11" customFormat="1" ht="13.5" thickBot="1">
      <c r="A10" s="189" t="s">
        <v>190</v>
      </c>
      <c r="B10" s="395">
        <f>SUM(B8:B9)</f>
        <v>437502</v>
      </c>
      <c r="C10" s="396">
        <f>SUM(C8:C9)</f>
        <v>57668.92</v>
      </c>
      <c r="D10" s="395">
        <f>SUM(D8:D9)</f>
        <v>114845.97</v>
      </c>
      <c r="E10" s="397">
        <f>SUM(E8:E9)</f>
        <v>0.26250387426800337</v>
      </c>
    </row>
    <row r="11" spans="1:14">
      <c r="A11" s="4"/>
      <c r="B11" s="35"/>
      <c r="C11" s="35"/>
      <c r="D11" s="35"/>
      <c r="E11" s="35"/>
      <c r="F11" s="35"/>
      <c r="G11" s="35"/>
      <c r="H11" s="35"/>
      <c r="I11" s="35"/>
      <c r="J11" s="35"/>
      <c r="K11" s="35"/>
      <c r="L11" s="35"/>
      <c r="M11" s="35"/>
      <c r="N11" s="35"/>
    </row>
    <row r="12" spans="1:14" ht="14.5">
      <c r="A12" s="806" t="s">
        <v>344</v>
      </c>
      <c r="B12" s="806"/>
      <c r="C12" s="806"/>
      <c r="D12" s="806"/>
      <c r="E12" s="806"/>
      <c r="F12" s="8"/>
      <c r="G12" s="8"/>
      <c r="H12" s="8"/>
      <c r="I12" s="8"/>
      <c r="J12" s="8"/>
      <c r="K12" s="8"/>
      <c r="L12" s="8"/>
      <c r="M12" s="8"/>
      <c r="N12" s="8"/>
    </row>
    <row r="13" spans="1:14" ht="13">
      <c r="A13" s="1019" t="s">
        <v>105</v>
      </c>
      <c r="B13" s="1019"/>
      <c r="C13" s="1019"/>
      <c r="D13" s="1019"/>
      <c r="E13" s="1019"/>
      <c r="F13" s="8"/>
      <c r="G13" s="8"/>
      <c r="H13" s="8"/>
      <c r="I13" s="8"/>
      <c r="J13" s="8"/>
      <c r="K13" s="8"/>
      <c r="L13" s="8"/>
      <c r="M13" s="8"/>
      <c r="N13" s="8"/>
    </row>
    <row r="14" spans="1:14">
      <c r="A14" s="8"/>
      <c r="B14" s="35"/>
      <c r="C14" s="35"/>
      <c r="D14" s="35"/>
      <c r="E14" s="35"/>
      <c r="F14" s="35"/>
      <c r="G14" s="35"/>
      <c r="H14" s="35"/>
      <c r="I14" s="35"/>
      <c r="J14" s="35"/>
      <c r="K14" s="35"/>
      <c r="L14" s="35"/>
      <c r="M14" s="35"/>
      <c r="N14" s="35"/>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47"/>
  <sheetViews>
    <sheetView zoomScale="90" zoomScaleNormal="90" workbookViewId="0">
      <selection activeCell="A47" sqref="A47:B47"/>
    </sheetView>
  </sheetViews>
  <sheetFormatPr defaultColWidth="9.26953125" defaultRowHeight="12.5"/>
  <cols>
    <col min="1" max="1" width="112.7265625" style="35" customWidth="1"/>
    <col min="2" max="2" width="37.7265625" style="35" customWidth="1"/>
    <col min="3" max="16384" width="9.26953125" style="35"/>
  </cols>
  <sheetData>
    <row r="1" spans="1:2" ht="18" customHeight="1">
      <c r="A1" s="1023" t="s">
        <v>345</v>
      </c>
      <c r="B1" s="1023"/>
    </row>
    <row r="2" spans="1:2" ht="18" customHeight="1">
      <c r="A2" s="1023" t="s">
        <v>504</v>
      </c>
      <c r="B2" s="1023"/>
    </row>
    <row r="3" spans="1:2" ht="18" customHeight="1">
      <c r="A3" s="1023" t="s">
        <v>1</v>
      </c>
      <c r="B3" s="1023"/>
    </row>
    <row r="4" spans="1:2" ht="18" customHeight="1">
      <c r="A4" s="1023" t="s">
        <v>550</v>
      </c>
      <c r="B4" s="1023"/>
    </row>
    <row r="5" spans="1:2" ht="18" customHeight="1">
      <c r="A5" s="726" t="s">
        <v>505</v>
      </c>
      <c r="B5" s="678">
        <v>786</v>
      </c>
    </row>
    <row r="6" spans="1:2" ht="19" thickBot="1">
      <c r="A6" s="512"/>
      <c r="B6" s="512"/>
    </row>
    <row r="7" spans="1:2" ht="18" thickBot="1">
      <c r="A7" s="1021" t="s">
        <v>346</v>
      </c>
      <c r="B7" s="1022"/>
    </row>
    <row r="8" spans="1:2" ht="16" thickBot="1">
      <c r="A8" s="524" t="s">
        <v>538</v>
      </c>
      <c r="B8" s="525">
        <v>2</v>
      </c>
    </row>
    <row r="9" spans="1:2" ht="15.5" thickBot="1">
      <c r="A9" s="770" t="s">
        <v>348</v>
      </c>
      <c r="B9" s="771">
        <v>2</v>
      </c>
    </row>
    <row r="10" spans="1:2" ht="15.5">
      <c r="A10" s="575" t="s">
        <v>380</v>
      </c>
      <c r="B10" s="511"/>
    </row>
    <row r="11" spans="1:2" ht="14">
      <c r="B11" s="511"/>
    </row>
    <row r="12" spans="1:2" ht="14.5" thickBot="1">
      <c r="A12" s="511"/>
      <c r="B12" s="511"/>
    </row>
    <row r="13" spans="1:2" ht="18" thickBot="1">
      <c r="A13" s="1021" t="s">
        <v>349</v>
      </c>
      <c r="B13" s="1022"/>
    </row>
    <row r="14" spans="1:2" ht="16" thickBot="1">
      <c r="A14" s="524" t="s">
        <v>352</v>
      </c>
      <c r="B14" s="525">
        <v>2</v>
      </c>
    </row>
    <row r="15" spans="1:2" ht="15.5" thickBot="1">
      <c r="A15" s="770" t="s">
        <v>348</v>
      </c>
      <c r="B15" s="771">
        <v>2</v>
      </c>
    </row>
    <row r="16" spans="1:2" ht="14">
      <c r="A16" s="511"/>
      <c r="B16" s="511"/>
    </row>
    <row r="17" spans="1:2" ht="14.5" thickBot="1">
      <c r="A17" s="511"/>
      <c r="B17" s="511"/>
    </row>
    <row r="18" spans="1:2" ht="18" thickBot="1">
      <c r="A18" s="1021" t="s">
        <v>377</v>
      </c>
      <c r="B18" s="1022"/>
    </row>
    <row r="19" spans="1:2" ht="16" thickBot="1">
      <c r="A19" s="524" t="s">
        <v>528</v>
      </c>
      <c r="B19" s="525">
        <v>1</v>
      </c>
    </row>
    <row r="20" spans="1:2" ht="16" thickBot="1">
      <c r="A20" s="524" t="s">
        <v>351</v>
      </c>
      <c r="B20" s="525">
        <v>15</v>
      </c>
    </row>
    <row r="21" spans="1:2" ht="16" thickBot="1">
      <c r="A21" s="524" t="s">
        <v>551</v>
      </c>
      <c r="B21" s="525">
        <v>14</v>
      </c>
    </row>
    <row r="22" spans="1:2" ht="16" thickBot="1">
      <c r="A22" s="524" t="s">
        <v>503</v>
      </c>
      <c r="B22" s="525">
        <v>4</v>
      </c>
    </row>
    <row r="23" spans="1:2" ht="16" thickBot="1">
      <c r="A23" s="524" t="s">
        <v>552</v>
      </c>
      <c r="B23" s="525">
        <v>61</v>
      </c>
    </row>
    <row r="24" spans="1:2" ht="16" thickBot="1">
      <c r="A24" s="524" t="s">
        <v>539</v>
      </c>
      <c r="B24" s="525">
        <v>3</v>
      </c>
    </row>
    <row r="25" spans="1:2" ht="16" thickBot="1">
      <c r="A25" s="524" t="s">
        <v>529</v>
      </c>
      <c r="B25" s="525">
        <v>19</v>
      </c>
    </row>
    <row r="26" spans="1:2" ht="16" thickBot="1">
      <c r="A26" s="524" t="s">
        <v>553</v>
      </c>
      <c r="B26" s="525">
        <v>3</v>
      </c>
    </row>
    <row r="27" spans="1:2" ht="16" thickBot="1">
      <c r="A27" s="524" t="s">
        <v>554</v>
      </c>
      <c r="B27" s="525">
        <v>1</v>
      </c>
    </row>
    <row r="28" spans="1:2" ht="16" thickBot="1">
      <c r="A28" s="524" t="s">
        <v>347</v>
      </c>
      <c r="B28" s="525">
        <v>11</v>
      </c>
    </row>
    <row r="29" spans="1:2" ht="16" thickBot="1">
      <c r="A29" s="524" t="s">
        <v>555</v>
      </c>
      <c r="B29" s="525">
        <v>2</v>
      </c>
    </row>
    <row r="30" spans="1:2" ht="15.5" thickBot="1">
      <c r="A30" s="770" t="s">
        <v>348</v>
      </c>
      <c r="B30" s="771">
        <v>134</v>
      </c>
    </row>
    <row r="31" spans="1:2" ht="14">
      <c r="A31" s="511"/>
      <c r="B31" s="511"/>
    </row>
    <row r="32" spans="1:2" ht="14.5" thickBot="1">
      <c r="A32" s="511"/>
      <c r="B32" s="511"/>
    </row>
    <row r="33" spans="1:2" ht="18" thickBot="1">
      <c r="A33" s="1021" t="s">
        <v>378</v>
      </c>
      <c r="B33" s="1022"/>
    </row>
    <row r="34" spans="1:2" ht="16" thickBot="1">
      <c r="A34" s="524" t="s">
        <v>352</v>
      </c>
      <c r="B34" s="525">
        <v>18</v>
      </c>
    </row>
    <row r="35" spans="1:2" ht="16" thickBot="1">
      <c r="A35" s="524" t="s">
        <v>366</v>
      </c>
      <c r="B35" s="525">
        <v>35</v>
      </c>
    </row>
    <row r="36" spans="1:2" ht="16" thickBot="1">
      <c r="A36" s="524" t="s">
        <v>353</v>
      </c>
      <c r="B36" s="525">
        <v>28</v>
      </c>
    </row>
    <row r="37" spans="1:2" ht="16" thickBot="1">
      <c r="A37" s="524" t="s">
        <v>537</v>
      </c>
      <c r="B37" s="525">
        <v>3</v>
      </c>
    </row>
    <row r="38" spans="1:2" ht="16" thickBot="1">
      <c r="A38" s="524" t="s">
        <v>354</v>
      </c>
      <c r="B38" s="525">
        <v>2</v>
      </c>
    </row>
    <row r="39" spans="1:2" ht="16" thickBot="1">
      <c r="A39" s="524" t="s">
        <v>367</v>
      </c>
      <c r="B39" s="525">
        <v>1</v>
      </c>
    </row>
    <row r="40" spans="1:2" ht="16" thickBot="1">
      <c r="A40" s="524" t="s">
        <v>556</v>
      </c>
      <c r="B40" s="525">
        <v>2</v>
      </c>
    </row>
    <row r="41" spans="1:2" ht="16" thickBot="1">
      <c r="A41" s="524" t="s">
        <v>350</v>
      </c>
      <c r="B41" s="525">
        <v>43</v>
      </c>
    </row>
    <row r="42" spans="1:2" ht="16" thickBot="1">
      <c r="A42" s="524" t="s">
        <v>355</v>
      </c>
      <c r="B42" s="525">
        <v>2</v>
      </c>
    </row>
    <row r="43" spans="1:2" ht="15.5" thickBot="1">
      <c r="A43" s="770" t="s">
        <v>348</v>
      </c>
      <c r="B43" s="771">
        <v>134</v>
      </c>
    </row>
    <row r="44" spans="1:2" ht="14">
      <c r="A44" s="511"/>
      <c r="B44" s="511"/>
    </row>
    <row r="45" spans="1:2" ht="17.5" customHeight="1">
      <c r="A45" s="575" t="s">
        <v>578</v>
      </c>
      <c r="B45" s="575"/>
    </row>
    <row r="46" spans="1:2" ht="15" customHeight="1">
      <c r="A46" s="575"/>
      <c r="B46" s="575"/>
    </row>
    <row r="47" spans="1:2" ht="15" customHeight="1">
      <c r="A47" s="1020" t="s">
        <v>379</v>
      </c>
      <c r="B47" s="1020"/>
    </row>
  </sheetData>
  <mergeCells count="9">
    <mergeCell ref="A47:B47"/>
    <mergeCell ref="A18:B18"/>
    <mergeCell ref="A33:B33"/>
    <mergeCell ref="A1:B1"/>
    <mergeCell ref="A3:B3"/>
    <mergeCell ref="A4:B4"/>
    <mergeCell ref="A7:B7"/>
    <mergeCell ref="A13:B13"/>
    <mergeCell ref="A2:B2"/>
  </mergeCells>
  <printOptions horizontalCentered="1" verticalCentered="1"/>
  <pageMargins left="0.25" right="0.25" top="0.5" bottom="0.5" header="0.5" footer="0.5"/>
  <pageSetup scale="71" orientation="landscape" r:id="rId1"/>
  <customProperties>
    <customPr name="_pios_id" r:id="rId2"/>
  </customPropertie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57"/>
  <sheetViews>
    <sheetView zoomScaleNormal="100" workbookViewId="0">
      <selection activeCell="E61" sqref="E61"/>
    </sheetView>
  </sheetViews>
  <sheetFormatPr defaultRowHeight="14.5"/>
  <cols>
    <col min="1" max="1" width="8.36328125" style="348" customWidth="1"/>
    <col min="2" max="2" width="12.81640625" style="348" customWidth="1"/>
    <col min="3" max="3" width="31.54296875" style="348" customWidth="1"/>
    <col min="4" max="4" width="10.6328125" style="351" customWidth="1"/>
    <col min="5" max="6" width="12.6328125" style="351" customWidth="1"/>
    <col min="7" max="7" width="25.6328125" style="348" customWidth="1"/>
    <col min="8" max="256" width="9.26953125" style="348"/>
    <col min="257" max="257" width="11.26953125" style="348" customWidth="1"/>
    <col min="258" max="258" width="13.54296875" style="348" customWidth="1"/>
    <col min="259" max="259" width="30.54296875" style="348" customWidth="1"/>
    <col min="260" max="260" width="14.26953125" style="348" customWidth="1"/>
    <col min="261" max="261" width="10.26953125" style="348" customWidth="1"/>
    <col min="262" max="262" width="11.54296875" style="348" customWidth="1"/>
    <col min="263" max="263" width="20" style="348" customWidth="1"/>
    <col min="264" max="512" width="9.26953125" style="348"/>
    <col min="513" max="513" width="11.26953125" style="348" customWidth="1"/>
    <col min="514" max="514" width="13.54296875" style="348" customWidth="1"/>
    <col min="515" max="515" width="30.54296875" style="348" customWidth="1"/>
    <col min="516" max="516" width="14.26953125" style="348" customWidth="1"/>
    <col min="517" max="517" width="10.26953125" style="348" customWidth="1"/>
    <col min="518" max="518" width="11.54296875" style="348" customWidth="1"/>
    <col min="519" max="519" width="20" style="348" customWidth="1"/>
    <col min="520" max="768" width="9.26953125" style="348"/>
    <col min="769" max="769" width="11.26953125" style="348" customWidth="1"/>
    <col min="770" max="770" width="13.54296875" style="348" customWidth="1"/>
    <col min="771" max="771" width="30.54296875" style="348" customWidth="1"/>
    <col min="772" max="772" width="14.26953125" style="348" customWidth="1"/>
    <col min="773" max="773" width="10.26953125" style="348" customWidth="1"/>
    <col min="774" max="774" width="11.54296875" style="348" customWidth="1"/>
    <col min="775" max="775" width="20" style="348" customWidth="1"/>
    <col min="776" max="1024" width="9.26953125" style="348"/>
    <col min="1025" max="1025" width="11.26953125" style="348" customWidth="1"/>
    <col min="1026" max="1026" width="13.54296875" style="348" customWidth="1"/>
    <col min="1027" max="1027" width="30.54296875" style="348" customWidth="1"/>
    <col min="1028" max="1028" width="14.26953125" style="348" customWidth="1"/>
    <col min="1029" max="1029" width="10.26953125" style="348" customWidth="1"/>
    <col min="1030" max="1030" width="11.54296875" style="348" customWidth="1"/>
    <col min="1031" max="1031" width="20" style="348" customWidth="1"/>
    <col min="1032" max="1280" width="9.26953125" style="348"/>
    <col min="1281" max="1281" width="11.26953125" style="348" customWidth="1"/>
    <col min="1282" max="1282" width="13.54296875" style="348" customWidth="1"/>
    <col min="1283" max="1283" width="30.54296875" style="348" customWidth="1"/>
    <col min="1284" max="1284" width="14.26953125" style="348" customWidth="1"/>
    <col min="1285" max="1285" width="10.26953125" style="348" customWidth="1"/>
    <col min="1286" max="1286" width="11.54296875" style="348" customWidth="1"/>
    <col min="1287" max="1287" width="20" style="348" customWidth="1"/>
    <col min="1288" max="1536" width="9.26953125" style="348"/>
    <col min="1537" max="1537" width="11.26953125" style="348" customWidth="1"/>
    <col min="1538" max="1538" width="13.54296875" style="348" customWidth="1"/>
    <col min="1539" max="1539" width="30.54296875" style="348" customWidth="1"/>
    <col min="1540" max="1540" width="14.26953125" style="348" customWidth="1"/>
    <col min="1541" max="1541" width="10.26953125" style="348" customWidth="1"/>
    <col min="1542" max="1542" width="11.54296875" style="348" customWidth="1"/>
    <col min="1543" max="1543" width="20" style="348" customWidth="1"/>
    <col min="1544" max="1792" width="9.26953125" style="348"/>
    <col min="1793" max="1793" width="11.26953125" style="348" customWidth="1"/>
    <col min="1794" max="1794" width="13.54296875" style="348" customWidth="1"/>
    <col min="1795" max="1795" width="30.54296875" style="348" customWidth="1"/>
    <col min="1796" max="1796" width="14.26953125" style="348" customWidth="1"/>
    <col min="1797" max="1797" width="10.26953125" style="348" customWidth="1"/>
    <col min="1798" max="1798" width="11.54296875" style="348" customWidth="1"/>
    <col min="1799" max="1799" width="20" style="348" customWidth="1"/>
    <col min="1800" max="2048" width="9.26953125" style="348"/>
    <col min="2049" max="2049" width="11.26953125" style="348" customWidth="1"/>
    <col min="2050" max="2050" width="13.54296875" style="348" customWidth="1"/>
    <col min="2051" max="2051" width="30.54296875" style="348" customWidth="1"/>
    <col min="2052" max="2052" width="14.26953125" style="348" customWidth="1"/>
    <col min="2053" max="2053" width="10.26953125" style="348" customWidth="1"/>
    <col min="2054" max="2054" width="11.54296875" style="348" customWidth="1"/>
    <col min="2055" max="2055" width="20" style="348" customWidth="1"/>
    <col min="2056" max="2304" width="9.26953125" style="348"/>
    <col min="2305" max="2305" width="11.26953125" style="348" customWidth="1"/>
    <col min="2306" max="2306" width="13.54296875" style="348" customWidth="1"/>
    <col min="2307" max="2307" width="30.54296875" style="348" customWidth="1"/>
    <col min="2308" max="2308" width="14.26953125" style="348" customWidth="1"/>
    <col min="2309" max="2309" width="10.26953125" style="348" customWidth="1"/>
    <col min="2310" max="2310" width="11.54296875" style="348" customWidth="1"/>
    <col min="2311" max="2311" width="20" style="348" customWidth="1"/>
    <col min="2312" max="2560" width="9.26953125" style="348"/>
    <col min="2561" max="2561" width="11.26953125" style="348" customWidth="1"/>
    <col min="2562" max="2562" width="13.54296875" style="348" customWidth="1"/>
    <col min="2563" max="2563" width="30.54296875" style="348" customWidth="1"/>
    <col min="2564" max="2564" width="14.26953125" style="348" customWidth="1"/>
    <col min="2565" max="2565" width="10.26953125" style="348" customWidth="1"/>
    <col min="2566" max="2566" width="11.54296875" style="348" customWidth="1"/>
    <col min="2567" max="2567" width="20" style="348" customWidth="1"/>
    <col min="2568" max="2816" width="9.26953125" style="348"/>
    <col min="2817" max="2817" width="11.26953125" style="348" customWidth="1"/>
    <col min="2818" max="2818" width="13.54296875" style="348" customWidth="1"/>
    <col min="2819" max="2819" width="30.54296875" style="348" customWidth="1"/>
    <col min="2820" max="2820" width="14.26953125" style="348" customWidth="1"/>
    <col min="2821" max="2821" width="10.26953125" style="348" customWidth="1"/>
    <col min="2822" max="2822" width="11.54296875" style="348" customWidth="1"/>
    <col min="2823" max="2823" width="20" style="348" customWidth="1"/>
    <col min="2824" max="3072" width="9.26953125" style="348"/>
    <col min="3073" max="3073" width="11.26953125" style="348" customWidth="1"/>
    <col min="3074" max="3074" width="13.54296875" style="348" customWidth="1"/>
    <col min="3075" max="3075" width="30.54296875" style="348" customWidth="1"/>
    <col min="3076" max="3076" width="14.26953125" style="348" customWidth="1"/>
    <col min="3077" max="3077" width="10.26953125" style="348" customWidth="1"/>
    <col min="3078" max="3078" width="11.54296875" style="348" customWidth="1"/>
    <col min="3079" max="3079" width="20" style="348" customWidth="1"/>
    <col min="3080" max="3328" width="9.26953125" style="348"/>
    <col min="3329" max="3329" width="11.26953125" style="348" customWidth="1"/>
    <col min="3330" max="3330" width="13.54296875" style="348" customWidth="1"/>
    <col min="3331" max="3331" width="30.54296875" style="348" customWidth="1"/>
    <col min="3332" max="3332" width="14.26953125" style="348" customWidth="1"/>
    <col min="3333" max="3333" width="10.26953125" style="348" customWidth="1"/>
    <col min="3334" max="3334" width="11.54296875" style="348" customWidth="1"/>
    <col min="3335" max="3335" width="20" style="348" customWidth="1"/>
    <col min="3336" max="3584" width="9.26953125" style="348"/>
    <col min="3585" max="3585" width="11.26953125" style="348" customWidth="1"/>
    <col min="3586" max="3586" width="13.54296875" style="348" customWidth="1"/>
    <col min="3587" max="3587" width="30.54296875" style="348" customWidth="1"/>
    <col min="3588" max="3588" width="14.26953125" style="348" customWidth="1"/>
    <col min="3589" max="3589" width="10.26953125" style="348" customWidth="1"/>
    <col min="3590" max="3590" width="11.54296875" style="348" customWidth="1"/>
    <col min="3591" max="3591" width="20" style="348" customWidth="1"/>
    <col min="3592" max="3840" width="9.26953125" style="348"/>
    <col min="3841" max="3841" width="11.26953125" style="348" customWidth="1"/>
    <col min="3842" max="3842" width="13.54296875" style="348" customWidth="1"/>
    <col min="3843" max="3843" width="30.54296875" style="348" customWidth="1"/>
    <col min="3844" max="3844" width="14.26953125" style="348" customWidth="1"/>
    <col min="3845" max="3845" width="10.26953125" style="348" customWidth="1"/>
    <col min="3846" max="3846" width="11.54296875" style="348" customWidth="1"/>
    <col min="3847" max="3847" width="20" style="348" customWidth="1"/>
    <col min="3848" max="4096" width="9.26953125" style="348"/>
    <col min="4097" max="4097" width="11.26953125" style="348" customWidth="1"/>
    <col min="4098" max="4098" width="13.54296875" style="348" customWidth="1"/>
    <col min="4099" max="4099" width="30.54296875" style="348" customWidth="1"/>
    <col min="4100" max="4100" width="14.26953125" style="348" customWidth="1"/>
    <col min="4101" max="4101" width="10.26953125" style="348" customWidth="1"/>
    <col min="4102" max="4102" width="11.54296875" style="348" customWidth="1"/>
    <col min="4103" max="4103" width="20" style="348" customWidth="1"/>
    <col min="4104" max="4352" width="9.26953125" style="348"/>
    <col min="4353" max="4353" width="11.26953125" style="348" customWidth="1"/>
    <col min="4354" max="4354" width="13.54296875" style="348" customWidth="1"/>
    <col min="4355" max="4355" width="30.54296875" style="348" customWidth="1"/>
    <col min="4356" max="4356" width="14.26953125" style="348" customWidth="1"/>
    <col min="4357" max="4357" width="10.26953125" style="348" customWidth="1"/>
    <col min="4358" max="4358" width="11.54296875" style="348" customWidth="1"/>
    <col min="4359" max="4359" width="20" style="348" customWidth="1"/>
    <col min="4360" max="4608" width="9.26953125" style="348"/>
    <col min="4609" max="4609" width="11.26953125" style="348" customWidth="1"/>
    <col min="4610" max="4610" width="13.54296875" style="348" customWidth="1"/>
    <col min="4611" max="4611" width="30.54296875" style="348" customWidth="1"/>
    <col min="4612" max="4612" width="14.26953125" style="348" customWidth="1"/>
    <col min="4613" max="4613" width="10.26953125" style="348" customWidth="1"/>
    <col min="4614" max="4614" width="11.54296875" style="348" customWidth="1"/>
    <col min="4615" max="4615" width="20" style="348" customWidth="1"/>
    <col min="4616" max="4864" width="9.26953125" style="348"/>
    <col min="4865" max="4865" width="11.26953125" style="348" customWidth="1"/>
    <col min="4866" max="4866" width="13.54296875" style="348" customWidth="1"/>
    <col min="4867" max="4867" width="30.54296875" style="348" customWidth="1"/>
    <col min="4868" max="4868" width="14.26953125" style="348" customWidth="1"/>
    <col min="4869" max="4869" width="10.26953125" style="348" customWidth="1"/>
    <col min="4870" max="4870" width="11.54296875" style="348" customWidth="1"/>
    <col min="4871" max="4871" width="20" style="348" customWidth="1"/>
    <col min="4872" max="5120" width="9.26953125" style="348"/>
    <col min="5121" max="5121" width="11.26953125" style="348" customWidth="1"/>
    <col min="5122" max="5122" width="13.54296875" style="348" customWidth="1"/>
    <col min="5123" max="5123" width="30.54296875" style="348" customWidth="1"/>
    <col min="5124" max="5124" width="14.26953125" style="348" customWidth="1"/>
    <col min="5125" max="5125" width="10.26953125" style="348" customWidth="1"/>
    <col min="5126" max="5126" width="11.54296875" style="348" customWidth="1"/>
    <col min="5127" max="5127" width="20" style="348" customWidth="1"/>
    <col min="5128" max="5376" width="9.26953125" style="348"/>
    <col min="5377" max="5377" width="11.26953125" style="348" customWidth="1"/>
    <col min="5378" max="5378" width="13.54296875" style="348" customWidth="1"/>
    <col min="5379" max="5379" width="30.54296875" style="348" customWidth="1"/>
    <col min="5380" max="5380" width="14.26953125" style="348" customWidth="1"/>
    <col min="5381" max="5381" width="10.26953125" style="348" customWidth="1"/>
    <col min="5382" max="5382" width="11.54296875" style="348" customWidth="1"/>
    <col min="5383" max="5383" width="20" style="348" customWidth="1"/>
    <col min="5384" max="5632" width="9.26953125" style="348"/>
    <col min="5633" max="5633" width="11.26953125" style="348" customWidth="1"/>
    <col min="5634" max="5634" width="13.54296875" style="348" customWidth="1"/>
    <col min="5635" max="5635" width="30.54296875" style="348" customWidth="1"/>
    <col min="5636" max="5636" width="14.26953125" style="348" customWidth="1"/>
    <col min="5637" max="5637" width="10.26953125" style="348" customWidth="1"/>
    <col min="5638" max="5638" width="11.54296875" style="348" customWidth="1"/>
    <col min="5639" max="5639" width="20" style="348" customWidth="1"/>
    <col min="5640" max="5888" width="9.26953125" style="348"/>
    <col min="5889" max="5889" width="11.26953125" style="348" customWidth="1"/>
    <col min="5890" max="5890" width="13.54296875" style="348" customWidth="1"/>
    <col min="5891" max="5891" width="30.54296875" style="348" customWidth="1"/>
    <col min="5892" max="5892" width="14.26953125" style="348" customWidth="1"/>
    <col min="5893" max="5893" width="10.26953125" style="348" customWidth="1"/>
    <col min="5894" max="5894" width="11.54296875" style="348" customWidth="1"/>
    <col min="5895" max="5895" width="20" style="348" customWidth="1"/>
    <col min="5896" max="6144" width="9.26953125" style="348"/>
    <col min="6145" max="6145" width="11.26953125" style="348" customWidth="1"/>
    <col min="6146" max="6146" width="13.54296875" style="348" customWidth="1"/>
    <col min="6147" max="6147" width="30.54296875" style="348" customWidth="1"/>
    <col min="6148" max="6148" width="14.26953125" style="348" customWidth="1"/>
    <col min="6149" max="6149" width="10.26953125" style="348" customWidth="1"/>
    <col min="6150" max="6150" width="11.54296875" style="348" customWidth="1"/>
    <col min="6151" max="6151" width="20" style="348" customWidth="1"/>
    <col min="6152" max="6400" width="9.26953125" style="348"/>
    <col min="6401" max="6401" width="11.26953125" style="348" customWidth="1"/>
    <col min="6402" max="6402" width="13.54296875" style="348" customWidth="1"/>
    <col min="6403" max="6403" width="30.54296875" style="348" customWidth="1"/>
    <col min="6404" max="6404" width="14.26953125" style="348" customWidth="1"/>
    <col min="6405" max="6405" width="10.26953125" style="348" customWidth="1"/>
    <col min="6406" max="6406" width="11.54296875" style="348" customWidth="1"/>
    <col min="6407" max="6407" width="20" style="348" customWidth="1"/>
    <col min="6408" max="6656" width="9.26953125" style="348"/>
    <col min="6657" max="6657" width="11.26953125" style="348" customWidth="1"/>
    <col min="6658" max="6658" width="13.54296875" style="348" customWidth="1"/>
    <col min="6659" max="6659" width="30.54296875" style="348" customWidth="1"/>
    <col min="6660" max="6660" width="14.26953125" style="348" customWidth="1"/>
    <col min="6661" max="6661" width="10.26953125" style="348" customWidth="1"/>
    <col min="6662" max="6662" width="11.54296875" style="348" customWidth="1"/>
    <col min="6663" max="6663" width="20" style="348" customWidth="1"/>
    <col min="6664" max="6912" width="9.26953125" style="348"/>
    <col min="6913" max="6913" width="11.26953125" style="348" customWidth="1"/>
    <col min="6914" max="6914" width="13.54296875" style="348" customWidth="1"/>
    <col min="6915" max="6915" width="30.54296875" style="348" customWidth="1"/>
    <col min="6916" max="6916" width="14.26953125" style="348" customWidth="1"/>
    <col min="6917" max="6917" width="10.26953125" style="348" customWidth="1"/>
    <col min="6918" max="6918" width="11.54296875" style="348" customWidth="1"/>
    <col min="6919" max="6919" width="20" style="348" customWidth="1"/>
    <col min="6920" max="7168" width="9.26953125" style="348"/>
    <col min="7169" max="7169" width="11.26953125" style="348" customWidth="1"/>
    <col min="7170" max="7170" width="13.54296875" style="348" customWidth="1"/>
    <col min="7171" max="7171" width="30.54296875" style="348" customWidth="1"/>
    <col min="7172" max="7172" width="14.26953125" style="348" customWidth="1"/>
    <col min="7173" max="7173" width="10.26953125" style="348" customWidth="1"/>
    <col min="7174" max="7174" width="11.54296875" style="348" customWidth="1"/>
    <col min="7175" max="7175" width="20" style="348" customWidth="1"/>
    <col min="7176" max="7424" width="9.26953125" style="348"/>
    <col min="7425" max="7425" width="11.26953125" style="348" customWidth="1"/>
    <col min="7426" max="7426" width="13.54296875" style="348" customWidth="1"/>
    <col min="7427" max="7427" width="30.54296875" style="348" customWidth="1"/>
    <col min="7428" max="7428" width="14.26953125" style="348" customWidth="1"/>
    <col min="7429" max="7429" width="10.26953125" style="348" customWidth="1"/>
    <col min="7430" max="7430" width="11.54296875" style="348" customWidth="1"/>
    <col min="7431" max="7431" width="20" style="348" customWidth="1"/>
    <col min="7432" max="7680" width="9.26953125" style="348"/>
    <col min="7681" max="7681" width="11.26953125" style="348" customWidth="1"/>
    <col min="7682" max="7682" width="13.54296875" style="348" customWidth="1"/>
    <col min="7683" max="7683" width="30.54296875" style="348" customWidth="1"/>
    <col min="7684" max="7684" width="14.26953125" style="348" customWidth="1"/>
    <col min="7685" max="7685" width="10.26953125" style="348" customWidth="1"/>
    <col min="7686" max="7686" width="11.54296875" style="348" customWidth="1"/>
    <col min="7687" max="7687" width="20" style="348" customWidth="1"/>
    <col min="7688" max="7936" width="9.26953125" style="348"/>
    <col min="7937" max="7937" width="11.26953125" style="348" customWidth="1"/>
    <col min="7938" max="7938" width="13.54296875" style="348" customWidth="1"/>
    <col min="7939" max="7939" width="30.54296875" style="348" customWidth="1"/>
    <col min="7940" max="7940" width="14.26953125" style="348" customWidth="1"/>
    <col min="7941" max="7941" width="10.26953125" style="348" customWidth="1"/>
    <col min="7942" max="7942" width="11.54296875" style="348" customWidth="1"/>
    <col min="7943" max="7943" width="20" style="348" customWidth="1"/>
    <col min="7944" max="8192" width="9.26953125" style="348"/>
    <col min="8193" max="8193" width="11.26953125" style="348" customWidth="1"/>
    <col min="8194" max="8194" width="13.54296875" style="348" customWidth="1"/>
    <col min="8195" max="8195" width="30.54296875" style="348" customWidth="1"/>
    <col min="8196" max="8196" width="14.26953125" style="348" customWidth="1"/>
    <col min="8197" max="8197" width="10.26953125" style="348" customWidth="1"/>
    <col min="8198" max="8198" width="11.54296875" style="348" customWidth="1"/>
    <col min="8199" max="8199" width="20" style="348" customWidth="1"/>
    <col min="8200" max="8448" width="9.26953125" style="348"/>
    <col min="8449" max="8449" width="11.26953125" style="348" customWidth="1"/>
    <col min="8450" max="8450" width="13.54296875" style="348" customWidth="1"/>
    <col min="8451" max="8451" width="30.54296875" style="348" customWidth="1"/>
    <col min="8452" max="8452" width="14.26953125" style="348" customWidth="1"/>
    <col min="8453" max="8453" width="10.26953125" style="348" customWidth="1"/>
    <col min="8454" max="8454" width="11.54296875" style="348" customWidth="1"/>
    <col min="8455" max="8455" width="20" style="348" customWidth="1"/>
    <col min="8456" max="8704" width="9.26953125" style="348"/>
    <col min="8705" max="8705" width="11.26953125" style="348" customWidth="1"/>
    <col min="8706" max="8706" width="13.54296875" style="348" customWidth="1"/>
    <col min="8707" max="8707" width="30.54296875" style="348" customWidth="1"/>
    <col min="8708" max="8708" width="14.26953125" style="348" customWidth="1"/>
    <col min="8709" max="8709" width="10.26953125" style="348" customWidth="1"/>
    <col min="8710" max="8710" width="11.54296875" style="348" customWidth="1"/>
    <col min="8711" max="8711" width="20" style="348" customWidth="1"/>
    <col min="8712" max="8960" width="9.26953125" style="348"/>
    <col min="8961" max="8961" width="11.26953125" style="348" customWidth="1"/>
    <col min="8962" max="8962" width="13.54296875" style="348" customWidth="1"/>
    <col min="8963" max="8963" width="30.54296875" style="348" customWidth="1"/>
    <col min="8964" max="8964" width="14.26953125" style="348" customWidth="1"/>
    <col min="8965" max="8965" width="10.26953125" style="348" customWidth="1"/>
    <col min="8966" max="8966" width="11.54296875" style="348" customWidth="1"/>
    <col min="8967" max="8967" width="20" style="348" customWidth="1"/>
    <col min="8968" max="9216" width="9.26953125" style="348"/>
    <col min="9217" max="9217" width="11.26953125" style="348" customWidth="1"/>
    <col min="9218" max="9218" width="13.54296875" style="348" customWidth="1"/>
    <col min="9219" max="9219" width="30.54296875" style="348" customWidth="1"/>
    <col min="9220" max="9220" width="14.26953125" style="348" customWidth="1"/>
    <col min="9221" max="9221" width="10.26953125" style="348" customWidth="1"/>
    <col min="9222" max="9222" width="11.54296875" style="348" customWidth="1"/>
    <col min="9223" max="9223" width="20" style="348" customWidth="1"/>
    <col min="9224" max="9472" width="9.26953125" style="348"/>
    <col min="9473" max="9473" width="11.26953125" style="348" customWidth="1"/>
    <col min="9474" max="9474" width="13.54296875" style="348" customWidth="1"/>
    <col min="9475" max="9475" width="30.54296875" style="348" customWidth="1"/>
    <col min="9476" max="9476" width="14.26953125" style="348" customWidth="1"/>
    <col min="9477" max="9477" width="10.26953125" style="348" customWidth="1"/>
    <col min="9478" max="9478" width="11.54296875" style="348" customWidth="1"/>
    <col min="9479" max="9479" width="20" style="348" customWidth="1"/>
    <col min="9480" max="9728" width="9.26953125" style="348"/>
    <col min="9729" max="9729" width="11.26953125" style="348" customWidth="1"/>
    <col min="9730" max="9730" width="13.54296875" style="348" customWidth="1"/>
    <col min="9731" max="9731" width="30.54296875" style="348" customWidth="1"/>
    <col min="9732" max="9732" width="14.26953125" style="348" customWidth="1"/>
    <col min="9733" max="9733" width="10.26953125" style="348" customWidth="1"/>
    <col min="9734" max="9734" width="11.54296875" style="348" customWidth="1"/>
    <col min="9735" max="9735" width="20" style="348" customWidth="1"/>
    <col min="9736" max="9984" width="9.26953125" style="348"/>
    <col min="9985" max="9985" width="11.26953125" style="348" customWidth="1"/>
    <col min="9986" max="9986" width="13.54296875" style="348" customWidth="1"/>
    <col min="9987" max="9987" width="30.54296875" style="348" customWidth="1"/>
    <col min="9988" max="9988" width="14.26953125" style="348" customWidth="1"/>
    <col min="9989" max="9989" width="10.26953125" style="348" customWidth="1"/>
    <col min="9990" max="9990" width="11.54296875" style="348" customWidth="1"/>
    <col min="9991" max="9991" width="20" style="348" customWidth="1"/>
    <col min="9992" max="10240" width="9.26953125" style="348"/>
    <col min="10241" max="10241" width="11.26953125" style="348" customWidth="1"/>
    <col min="10242" max="10242" width="13.54296875" style="348" customWidth="1"/>
    <col min="10243" max="10243" width="30.54296875" style="348" customWidth="1"/>
    <col min="10244" max="10244" width="14.26953125" style="348" customWidth="1"/>
    <col min="10245" max="10245" width="10.26953125" style="348" customWidth="1"/>
    <col min="10246" max="10246" width="11.54296875" style="348" customWidth="1"/>
    <col min="10247" max="10247" width="20" style="348" customWidth="1"/>
    <col min="10248" max="10496" width="9.26953125" style="348"/>
    <col min="10497" max="10497" width="11.26953125" style="348" customWidth="1"/>
    <col min="10498" max="10498" width="13.54296875" style="348" customWidth="1"/>
    <col min="10499" max="10499" width="30.54296875" style="348" customWidth="1"/>
    <col min="10500" max="10500" width="14.26953125" style="348" customWidth="1"/>
    <col min="10501" max="10501" width="10.26953125" style="348" customWidth="1"/>
    <col min="10502" max="10502" width="11.54296875" style="348" customWidth="1"/>
    <col min="10503" max="10503" width="20" style="348" customWidth="1"/>
    <col min="10504" max="10752" width="9.26953125" style="348"/>
    <col min="10753" max="10753" width="11.26953125" style="348" customWidth="1"/>
    <col min="10754" max="10754" width="13.54296875" style="348" customWidth="1"/>
    <col min="10755" max="10755" width="30.54296875" style="348" customWidth="1"/>
    <col min="10756" max="10756" width="14.26953125" style="348" customWidth="1"/>
    <col min="10757" max="10757" width="10.26953125" style="348" customWidth="1"/>
    <col min="10758" max="10758" width="11.54296875" style="348" customWidth="1"/>
    <col min="10759" max="10759" width="20" style="348" customWidth="1"/>
    <col min="10760" max="11008" width="9.26953125" style="348"/>
    <col min="11009" max="11009" width="11.26953125" style="348" customWidth="1"/>
    <col min="11010" max="11010" width="13.54296875" style="348" customWidth="1"/>
    <col min="11011" max="11011" width="30.54296875" style="348" customWidth="1"/>
    <col min="11012" max="11012" width="14.26953125" style="348" customWidth="1"/>
    <col min="11013" max="11013" width="10.26953125" style="348" customWidth="1"/>
    <col min="11014" max="11014" width="11.54296875" style="348" customWidth="1"/>
    <col min="11015" max="11015" width="20" style="348" customWidth="1"/>
    <col min="11016" max="11264" width="9.26953125" style="348"/>
    <col min="11265" max="11265" width="11.26953125" style="348" customWidth="1"/>
    <col min="11266" max="11266" width="13.54296875" style="348" customWidth="1"/>
    <col min="11267" max="11267" width="30.54296875" style="348" customWidth="1"/>
    <col min="11268" max="11268" width="14.26953125" style="348" customWidth="1"/>
    <col min="11269" max="11269" width="10.26953125" style="348" customWidth="1"/>
    <col min="11270" max="11270" width="11.54296875" style="348" customWidth="1"/>
    <col min="11271" max="11271" width="20" style="348" customWidth="1"/>
    <col min="11272" max="11520" width="9.26953125" style="348"/>
    <col min="11521" max="11521" width="11.26953125" style="348" customWidth="1"/>
    <col min="11522" max="11522" width="13.54296875" style="348" customWidth="1"/>
    <col min="11523" max="11523" width="30.54296875" style="348" customWidth="1"/>
    <col min="11524" max="11524" width="14.26953125" style="348" customWidth="1"/>
    <col min="11525" max="11525" width="10.26953125" style="348" customWidth="1"/>
    <col min="11526" max="11526" width="11.54296875" style="348" customWidth="1"/>
    <col min="11527" max="11527" width="20" style="348" customWidth="1"/>
    <col min="11528" max="11776" width="9.26953125" style="348"/>
    <col min="11777" max="11777" width="11.26953125" style="348" customWidth="1"/>
    <col min="11778" max="11778" width="13.54296875" style="348" customWidth="1"/>
    <col min="11779" max="11779" width="30.54296875" style="348" customWidth="1"/>
    <col min="11780" max="11780" width="14.26953125" style="348" customWidth="1"/>
    <col min="11781" max="11781" width="10.26953125" style="348" customWidth="1"/>
    <col min="11782" max="11782" width="11.54296875" style="348" customWidth="1"/>
    <col min="11783" max="11783" width="20" style="348" customWidth="1"/>
    <col min="11784" max="12032" width="9.26953125" style="348"/>
    <col min="12033" max="12033" width="11.26953125" style="348" customWidth="1"/>
    <col min="12034" max="12034" width="13.54296875" style="348" customWidth="1"/>
    <col min="12035" max="12035" width="30.54296875" style="348" customWidth="1"/>
    <col min="12036" max="12036" width="14.26953125" style="348" customWidth="1"/>
    <col min="12037" max="12037" width="10.26953125" style="348" customWidth="1"/>
    <col min="12038" max="12038" width="11.54296875" style="348" customWidth="1"/>
    <col min="12039" max="12039" width="20" style="348" customWidth="1"/>
    <col min="12040" max="12288" width="9.26953125" style="348"/>
    <col min="12289" max="12289" width="11.26953125" style="348" customWidth="1"/>
    <col min="12290" max="12290" width="13.54296875" style="348" customWidth="1"/>
    <col min="12291" max="12291" width="30.54296875" style="348" customWidth="1"/>
    <col min="12292" max="12292" width="14.26953125" style="348" customWidth="1"/>
    <col min="12293" max="12293" width="10.26953125" style="348" customWidth="1"/>
    <col min="12294" max="12294" width="11.54296875" style="348" customWidth="1"/>
    <col min="12295" max="12295" width="20" style="348" customWidth="1"/>
    <col min="12296" max="12544" width="9.26953125" style="348"/>
    <col min="12545" max="12545" width="11.26953125" style="348" customWidth="1"/>
    <col min="12546" max="12546" width="13.54296875" style="348" customWidth="1"/>
    <col min="12547" max="12547" width="30.54296875" style="348" customWidth="1"/>
    <col min="12548" max="12548" width="14.26953125" style="348" customWidth="1"/>
    <col min="12549" max="12549" width="10.26953125" style="348" customWidth="1"/>
    <col min="12550" max="12550" width="11.54296875" style="348" customWidth="1"/>
    <col min="12551" max="12551" width="20" style="348" customWidth="1"/>
    <col min="12552" max="12800" width="9.26953125" style="348"/>
    <col min="12801" max="12801" width="11.26953125" style="348" customWidth="1"/>
    <col min="12802" max="12802" width="13.54296875" style="348" customWidth="1"/>
    <col min="12803" max="12803" width="30.54296875" style="348" customWidth="1"/>
    <col min="12804" max="12804" width="14.26953125" style="348" customWidth="1"/>
    <col min="12805" max="12805" width="10.26953125" style="348" customWidth="1"/>
    <col min="12806" max="12806" width="11.54296875" style="348" customWidth="1"/>
    <col min="12807" max="12807" width="20" style="348" customWidth="1"/>
    <col min="12808" max="13056" width="9.26953125" style="348"/>
    <col min="13057" max="13057" width="11.26953125" style="348" customWidth="1"/>
    <col min="13058" max="13058" width="13.54296875" style="348" customWidth="1"/>
    <col min="13059" max="13059" width="30.54296875" style="348" customWidth="1"/>
    <col min="13060" max="13060" width="14.26953125" style="348" customWidth="1"/>
    <col min="13061" max="13061" width="10.26953125" style="348" customWidth="1"/>
    <col min="13062" max="13062" width="11.54296875" style="348" customWidth="1"/>
    <col min="13063" max="13063" width="20" style="348" customWidth="1"/>
    <col min="13064" max="13312" width="9.26953125" style="348"/>
    <col min="13313" max="13313" width="11.26953125" style="348" customWidth="1"/>
    <col min="13314" max="13314" width="13.54296875" style="348" customWidth="1"/>
    <col min="13315" max="13315" width="30.54296875" style="348" customWidth="1"/>
    <col min="13316" max="13316" width="14.26953125" style="348" customWidth="1"/>
    <col min="13317" max="13317" width="10.26953125" style="348" customWidth="1"/>
    <col min="13318" max="13318" width="11.54296875" style="348" customWidth="1"/>
    <col min="13319" max="13319" width="20" style="348" customWidth="1"/>
    <col min="13320" max="13568" width="9.26953125" style="348"/>
    <col min="13569" max="13569" width="11.26953125" style="348" customWidth="1"/>
    <col min="13570" max="13570" width="13.54296875" style="348" customWidth="1"/>
    <col min="13571" max="13571" width="30.54296875" style="348" customWidth="1"/>
    <col min="13572" max="13572" width="14.26953125" style="348" customWidth="1"/>
    <col min="13573" max="13573" width="10.26953125" style="348" customWidth="1"/>
    <col min="13574" max="13574" width="11.54296875" style="348" customWidth="1"/>
    <col min="13575" max="13575" width="20" style="348" customWidth="1"/>
    <col min="13576" max="13824" width="9.26953125" style="348"/>
    <col min="13825" max="13825" width="11.26953125" style="348" customWidth="1"/>
    <col min="13826" max="13826" width="13.54296875" style="348" customWidth="1"/>
    <col min="13827" max="13827" width="30.54296875" style="348" customWidth="1"/>
    <col min="13828" max="13828" width="14.26953125" style="348" customWidth="1"/>
    <col min="13829" max="13829" width="10.26953125" style="348" customWidth="1"/>
    <col min="13830" max="13830" width="11.54296875" style="348" customWidth="1"/>
    <col min="13831" max="13831" width="20" style="348" customWidth="1"/>
    <col min="13832" max="14080" width="9.26953125" style="348"/>
    <col min="14081" max="14081" width="11.26953125" style="348" customWidth="1"/>
    <col min="14082" max="14082" width="13.54296875" style="348" customWidth="1"/>
    <col min="14083" max="14083" width="30.54296875" style="348" customWidth="1"/>
    <col min="14084" max="14084" width="14.26953125" style="348" customWidth="1"/>
    <col min="14085" max="14085" width="10.26953125" style="348" customWidth="1"/>
    <col min="14086" max="14086" width="11.54296875" style="348" customWidth="1"/>
    <col min="14087" max="14087" width="20" style="348" customWidth="1"/>
    <col min="14088" max="14336" width="9.26953125" style="348"/>
    <col min="14337" max="14337" width="11.26953125" style="348" customWidth="1"/>
    <col min="14338" max="14338" width="13.54296875" style="348" customWidth="1"/>
    <col min="14339" max="14339" width="30.54296875" style="348" customWidth="1"/>
    <col min="14340" max="14340" width="14.26953125" style="348" customWidth="1"/>
    <col min="14341" max="14341" width="10.26953125" style="348" customWidth="1"/>
    <col min="14342" max="14342" width="11.54296875" style="348" customWidth="1"/>
    <col min="14343" max="14343" width="20" style="348" customWidth="1"/>
    <col min="14344" max="14592" width="9.26953125" style="348"/>
    <col min="14593" max="14593" width="11.26953125" style="348" customWidth="1"/>
    <col min="14594" max="14594" width="13.54296875" style="348" customWidth="1"/>
    <col min="14595" max="14595" width="30.54296875" style="348" customWidth="1"/>
    <col min="14596" max="14596" width="14.26953125" style="348" customWidth="1"/>
    <col min="14597" max="14597" width="10.26953125" style="348" customWidth="1"/>
    <col min="14598" max="14598" width="11.54296875" style="348" customWidth="1"/>
    <col min="14599" max="14599" width="20" style="348" customWidth="1"/>
    <col min="14600" max="14848" width="9.26953125" style="348"/>
    <col min="14849" max="14849" width="11.26953125" style="348" customWidth="1"/>
    <col min="14850" max="14850" width="13.54296875" style="348" customWidth="1"/>
    <col min="14851" max="14851" width="30.54296875" style="348" customWidth="1"/>
    <col min="14852" max="14852" width="14.26953125" style="348" customWidth="1"/>
    <col min="14853" max="14853" width="10.26953125" style="348" customWidth="1"/>
    <col min="14854" max="14854" width="11.54296875" style="348" customWidth="1"/>
    <col min="14855" max="14855" width="20" style="348" customWidth="1"/>
    <col min="14856" max="15104" width="9.26953125" style="348"/>
    <col min="15105" max="15105" width="11.26953125" style="348" customWidth="1"/>
    <col min="15106" max="15106" width="13.54296875" style="348" customWidth="1"/>
    <col min="15107" max="15107" width="30.54296875" style="348" customWidth="1"/>
    <col min="15108" max="15108" width="14.26953125" style="348" customWidth="1"/>
    <col min="15109" max="15109" width="10.26953125" style="348" customWidth="1"/>
    <col min="15110" max="15110" width="11.54296875" style="348" customWidth="1"/>
    <col min="15111" max="15111" width="20" style="348" customWidth="1"/>
    <col min="15112" max="15360" width="9.26953125" style="348"/>
    <col min="15361" max="15361" width="11.26953125" style="348" customWidth="1"/>
    <col min="15362" max="15362" width="13.54296875" style="348" customWidth="1"/>
    <col min="15363" max="15363" width="30.54296875" style="348" customWidth="1"/>
    <col min="15364" max="15364" width="14.26953125" style="348" customWidth="1"/>
    <col min="15365" max="15365" width="10.26953125" style="348" customWidth="1"/>
    <col min="15366" max="15366" width="11.54296875" style="348" customWidth="1"/>
    <col min="15367" max="15367" width="20" style="348" customWidth="1"/>
    <col min="15368" max="15616" width="9.26953125" style="348"/>
    <col min="15617" max="15617" width="11.26953125" style="348" customWidth="1"/>
    <col min="15618" max="15618" width="13.54296875" style="348" customWidth="1"/>
    <col min="15619" max="15619" width="30.54296875" style="348" customWidth="1"/>
    <col min="15620" max="15620" width="14.26953125" style="348" customWidth="1"/>
    <col min="15621" max="15621" width="10.26953125" style="348" customWidth="1"/>
    <col min="15622" max="15622" width="11.54296875" style="348" customWidth="1"/>
    <col min="15623" max="15623" width="20" style="348" customWidth="1"/>
    <col min="15624" max="15872" width="9.26953125" style="348"/>
    <col min="15873" max="15873" width="11.26953125" style="348" customWidth="1"/>
    <col min="15874" max="15874" width="13.54296875" style="348" customWidth="1"/>
    <col min="15875" max="15875" width="30.54296875" style="348" customWidth="1"/>
    <col min="15876" max="15876" width="14.26953125" style="348" customWidth="1"/>
    <col min="15877" max="15877" width="10.26953125" style="348" customWidth="1"/>
    <col min="15878" max="15878" width="11.54296875" style="348" customWidth="1"/>
    <col min="15879" max="15879" width="20" style="348" customWidth="1"/>
    <col min="15880" max="16128" width="9.26953125" style="348"/>
    <col min="16129" max="16129" width="11.26953125" style="348" customWidth="1"/>
    <col min="16130" max="16130" width="13.54296875" style="348" customWidth="1"/>
    <col min="16131" max="16131" width="30.54296875" style="348" customWidth="1"/>
    <col min="16132" max="16132" width="14.26953125" style="348" customWidth="1"/>
    <col min="16133" max="16133" width="10.26953125" style="348" customWidth="1"/>
    <col min="16134" max="16134" width="11.54296875" style="348" customWidth="1"/>
    <col min="16135" max="16135" width="20" style="348" customWidth="1"/>
    <col min="16136" max="16384" width="9.26953125" style="348"/>
  </cols>
  <sheetData>
    <row r="1" spans="1:8" ht="15.5">
      <c r="A1" s="1026" t="s">
        <v>356</v>
      </c>
      <c r="B1" s="1026"/>
      <c r="C1" s="1026"/>
      <c r="D1" s="1026"/>
      <c r="E1" s="1026"/>
      <c r="F1" s="1026"/>
      <c r="G1" s="1026"/>
    </row>
    <row r="2" spans="1:8" ht="18.75" customHeight="1">
      <c r="A2" s="1026" t="s">
        <v>1</v>
      </c>
      <c r="B2" s="1033"/>
      <c r="C2" s="1033"/>
      <c r="D2" s="1033"/>
      <c r="E2" s="1033"/>
      <c r="F2" s="1033"/>
      <c r="G2" s="1033"/>
    </row>
    <row r="3" spans="1:8" ht="23">
      <c r="A3" s="1034" t="s">
        <v>548</v>
      </c>
      <c r="B3" s="1035"/>
      <c r="C3" s="1035"/>
      <c r="D3" s="1035"/>
      <c r="E3" s="1035"/>
      <c r="F3" s="1035"/>
      <c r="G3" s="1035"/>
    </row>
    <row r="4" spans="1:8" s="349" customFormat="1">
      <c r="A4" s="1027" t="s">
        <v>357</v>
      </c>
      <c r="B4" s="1029" t="s">
        <v>358</v>
      </c>
      <c r="C4" s="1029" t="s">
        <v>506</v>
      </c>
      <c r="D4" s="1031" t="s">
        <v>359</v>
      </c>
      <c r="E4" s="1031"/>
      <c r="F4" s="1031"/>
      <c r="G4" s="1032"/>
      <c r="H4" s="348"/>
    </row>
    <row r="5" spans="1:8" s="349" customFormat="1" ht="54" customHeight="1">
      <c r="A5" s="1028"/>
      <c r="B5" s="1030"/>
      <c r="C5" s="1030"/>
      <c r="D5" s="798" t="s">
        <v>360</v>
      </c>
      <c r="E5" s="727" t="s">
        <v>361</v>
      </c>
      <c r="F5" s="727" t="s">
        <v>362</v>
      </c>
      <c r="G5" s="727" t="s">
        <v>363</v>
      </c>
      <c r="H5" s="348"/>
    </row>
    <row r="6" spans="1:8">
      <c r="A6" s="350" t="s">
        <v>12</v>
      </c>
      <c r="B6" s="350" t="s">
        <v>354</v>
      </c>
      <c r="C6" s="350" t="s">
        <v>364</v>
      </c>
      <c r="D6" s="350">
        <v>1</v>
      </c>
      <c r="E6" s="350" t="s">
        <v>12</v>
      </c>
      <c r="F6" s="350">
        <v>5</v>
      </c>
      <c r="G6" s="350" t="s">
        <v>365</v>
      </c>
    </row>
    <row r="7" spans="1:8">
      <c r="A7" s="350" t="s">
        <v>12</v>
      </c>
      <c r="B7" s="350" t="s">
        <v>355</v>
      </c>
      <c r="C7" s="350" t="s">
        <v>364</v>
      </c>
      <c r="D7" s="350">
        <v>1</v>
      </c>
      <c r="E7" s="350" t="s">
        <v>12</v>
      </c>
      <c r="F7" s="350">
        <v>29</v>
      </c>
      <c r="G7" s="350" t="s">
        <v>365</v>
      </c>
    </row>
    <row r="8" spans="1:8">
      <c r="A8" s="729"/>
      <c r="B8" s="729"/>
      <c r="C8" s="729" t="s">
        <v>9</v>
      </c>
      <c r="D8" s="729">
        <f>SUM(D6:D7)</f>
        <v>2</v>
      </c>
      <c r="E8" s="729"/>
      <c r="F8" s="729">
        <f>SUM(F6:F7)</f>
        <v>34</v>
      </c>
      <c r="G8" s="729"/>
    </row>
    <row r="9" spans="1:8" ht="25">
      <c r="A9" s="350" t="s">
        <v>12</v>
      </c>
      <c r="B9" s="350" t="s">
        <v>366</v>
      </c>
      <c r="C9" s="350" t="s">
        <v>368</v>
      </c>
      <c r="D9" s="350">
        <v>1</v>
      </c>
      <c r="E9" s="350" t="s">
        <v>12</v>
      </c>
      <c r="F9" s="350">
        <v>27</v>
      </c>
      <c r="G9" s="350" t="s">
        <v>365</v>
      </c>
    </row>
    <row r="10" spans="1:8" ht="25">
      <c r="A10" s="350" t="s">
        <v>12</v>
      </c>
      <c r="B10" s="350" t="s">
        <v>353</v>
      </c>
      <c r="C10" s="350" t="s">
        <v>368</v>
      </c>
      <c r="D10" s="350">
        <v>3</v>
      </c>
      <c r="E10" s="350" t="s">
        <v>12</v>
      </c>
      <c r="F10" s="350">
        <v>21</v>
      </c>
      <c r="G10" s="350" t="s">
        <v>365</v>
      </c>
    </row>
    <row r="11" spans="1:8" ht="25">
      <c r="A11" s="350" t="s">
        <v>12</v>
      </c>
      <c r="B11" s="350" t="s">
        <v>549</v>
      </c>
      <c r="C11" s="350" t="s">
        <v>368</v>
      </c>
      <c r="D11" s="350">
        <v>1</v>
      </c>
      <c r="E11" s="350" t="s">
        <v>12</v>
      </c>
      <c r="F11" s="350">
        <v>6</v>
      </c>
      <c r="G11" s="350" t="s">
        <v>365</v>
      </c>
    </row>
    <row r="12" spans="1:8" ht="25">
      <c r="A12" s="350" t="s">
        <v>12</v>
      </c>
      <c r="B12" s="350" t="s">
        <v>354</v>
      </c>
      <c r="C12" s="350" t="s">
        <v>368</v>
      </c>
      <c r="D12" s="350">
        <v>3</v>
      </c>
      <c r="E12" s="350" t="s">
        <v>12</v>
      </c>
      <c r="F12" s="350">
        <v>24</v>
      </c>
      <c r="G12" s="350" t="s">
        <v>365</v>
      </c>
    </row>
    <row r="13" spans="1:8" ht="25">
      <c r="A13" s="350" t="s">
        <v>12</v>
      </c>
      <c r="B13" s="350" t="s">
        <v>367</v>
      </c>
      <c r="C13" s="350" t="s">
        <v>368</v>
      </c>
      <c r="D13" s="350">
        <v>1</v>
      </c>
      <c r="E13" s="350" t="s">
        <v>12</v>
      </c>
      <c r="F13" s="350">
        <v>3</v>
      </c>
      <c r="G13" s="350" t="s">
        <v>365</v>
      </c>
    </row>
    <row r="14" spans="1:8" ht="25">
      <c r="A14" s="350" t="s">
        <v>12</v>
      </c>
      <c r="B14" s="350" t="s">
        <v>350</v>
      </c>
      <c r="C14" s="350" t="s">
        <v>368</v>
      </c>
      <c r="D14" s="350">
        <v>2</v>
      </c>
      <c r="E14" s="350" t="s">
        <v>12</v>
      </c>
      <c r="F14" s="350">
        <v>69</v>
      </c>
      <c r="G14" s="350" t="s">
        <v>365</v>
      </c>
    </row>
    <row r="15" spans="1:8" ht="25">
      <c r="A15" s="350" t="s">
        <v>12</v>
      </c>
      <c r="B15" s="350" t="s">
        <v>370</v>
      </c>
      <c r="C15" s="350" t="s">
        <v>368</v>
      </c>
      <c r="D15" s="350">
        <v>2</v>
      </c>
      <c r="E15" s="350" t="s">
        <v>12</v>
      </c>
      <c r="F15" s="350">
        <v>30</v>
      </c>
      <c r="G15" s="350" t="s">
        <v>365</v>
      </c>
    </row>
    <row r="16" spans="1:8" ht="25">
      <c r="A16" s="350" t="s">
        <v>12</v>
      </c>
      <c r="B16" s="350" t="s">
        <v>355</v>
      </c>
      <c r="C16" s="350" t="s">
        <v>368</v>
      </c>
      <c r="D16" s="350">
        <v>1</v>
      </c>
      <c r="E16" s="350" t="s">
        <v>12</v>
      </c>
      <c r="F16" s="350">
        <v>27</v>
      </c>
      <c r="G16" s="350" t="s">
        <v>365</v>
      </c>
    </row>
    <row r="17" spans="1:7">
      <c r="A17" s="729"/>
      <c r="B17" s="729"/>
      <c r="C17" s="729" t="s">
        <v>9</v>
      </c>
      <c r="D17" s="729">
        <f>SUM(D9:D16)</f>
        <v>14</v>
      </c>
      <c r="E17" s="729"/>
      <c r="F17" s="729">
        <f>SUM(F9:F16)</f>
        <v>207</v>
      </c>
      <c r="G17" s="729"/>
    </row>
    <row r="18" spans="1:7">
      <c r="A18" s="350" t="s">
        <v>12</v>
      </c>
      <c r="B18" s="350" t="s">
        <v>366</v>
      </c>
      <c r="C18" s="350" t="s">
        <v>369</v>
      </c>
      <c r="D18" s="350">
        <v>1</v>
      </c>
      <c r="E18" s="350" t="s">
        <v>12</v>
      </c>
      <c r="F18" s="350">
        <v>1</v>
      </c>
      <c r="G18" s="350" t="s">
        <v>365</v>
      </c>
    </row>
    <row r="19" spans="1:7">
      <c r="A19" s="350" t="s">
        <v>12</v>
      </c>
      <c r="B19" s="350" t="s">
        <v>353</v>
      </c>
      <c r="C19" s="350" t="s">
        <v>369</v>
      </c>
      <c r="D19" s="350">
        <v>3</v>
      </c>
      <c r="E19" s="350" t="s">
        <v>12</v>
      </c>
      <c r="F19" s="350">
        <v>10</v>
      </c>
      <c r="G19" s="350" t="s">
        <v>365</v>
      </c>
    </row>
    <row r="20" spans="1:7">
      <c r="A20" s="350" t="s">
        <v>12</v>
      </c>
      <c r="B20" s="350" t="s">
        <v>537</v>
      </c>
      <c r="C20" s="350" t="s">
        <v>369</v>
      </c>
      <c r="D20" s="350">
        <v>1</v>
      </c>
      <c r="E20" s="350" t="s">
        <v>12</v>
      </c>
      <c r="F20" s="350">
        <v>5</v>
      </c>
      <c r="G20" s="350" t="s">
        <v>365</v>
      </c>
    </row>
    <row r="21" spans="1:7">
      <c r="A21" s="350" t="s">
        <v>12</v>
      </c>
      <c r="B21" s="350" t="s">
        <v>549</v>
      </c>
      <c r="C21" s="350" t="s">
        <v>369</v>
      </c>
      <c r="D21" s="350">
        <v>1</v>
      </c>
      <c r="E21" s="350" t="s">
        <v>12</v>
      </c>
      <c r="F21" s="350">
        <v>14</v>
      </c>
      <c r="G21" s="350" t="s">
        <v>365</v>
      </c>
    </row>
    <row r="22" spans="1:7">
      <c r="A22" s="350" t="s">
        <v>12</v>
      </c>
      <c r="B22" s="350" t="s">
        <v>354</v>
      </c>
      <c r="C22" s="350" t="s">
        <v>369</v>
      </c>
      <c r="D22" s="350">
        <v>1</v>
      </c>
      <c r="E22" s="350" t="s">
        <v>12</v>
      </c>
      <c r="F22" s="350">
        <v>14</v>
      </c>
      <c r="G22" s="350" t="s">
        <v>365</v>
      </c>
    </row>
    <row r="23" spans="1:7">
      <c r="A23" s="350" t="s">
        <v>12</v>
      </c>
      <c r="B23" s="350" t="s">
        <v>350</v>
      </c>
      <c r="C23" s="350" t="s">
        <v>369</v>
      </c>
      <c r="D23" s="350">
        <v>1</v>
      </c>
      <c r="E23" s="350" t="s">
        <v>12</v>
      </c>
      <c r="F23" s="350">
        <v>16</v>
      </c>
      <c r="G23" s="350" t="s">
        <v>365</v>
      </c>
    </row>
    <row r="24" spans="1:7">
      <c r="A24" s="350" t="s">
        <v>12</v>
      </c>
      <c r="B24" s="350" t="s">
        <v>370</v>
      </c>
      <c r="C24" s="350" t="s">
        <v>369</v>
      </c>
      <c r="D24" s="350">
        <v>2</v>
      </c>
      <c r="E24" s="350" t="s">
        <v>12</v>
      </c>
      <c r="F24" s="350">
        <v>20</v>
      </c>
      <c r="G24" s="350" t="s">
        <v>365</v>
      </c>
    </row>
    <row r="25" spans="1:7">
      <c r="A25" s="350" t="s">
        <v>12</v>
      </c>
      <c r="B25" s="350" t="s">
        <v>355</v>
      </c>
      <c r="C25" s="350" t="s">
        <v>369</v>
      </c>
      <c r="D25" s="350">
        <v>2</v>
      </c>
      <c r="E25" s="350" t="s">
        <v>12</v>
      </c>
      <c r="F25" s="350">
        <v>41</v>
      </c>
      <c r="G25" s="350" t="s">
        <v>365</v>
      </c>
    </row>
    <row r="26" spans="1:7">
      <c r="A26" s="729"/>
      <c r="B26" s="729"/>
      <c r="C26" s="729" t="s">
        <v>9</v>
      </c>
      <c r="D26" s="729">
        <f>SUM(D18:D25)</f>
        <v>12</v>
      </c>
      <c r="E26" s="729"/>
      <c r="F26" s="729">
        <f>SUM(F18:F25)</f>
        <v>121</v>
      </c>
      <c r="G26" s="729"/>
    </row>
    <row r="27" spans="1:7">
      <c r="A27" s="350" t="s">
        <v>12</v>
      </c>
      <c r="B27" s="350" t="s">
        <v>366</v>
      </c>
      <c r="C27" s="350" t="s">
        <v>371</v>
      </c>
      <c r="D27" s="350">
        <v>1</v>
      </c>
      <c r="E27" s="350" t="s">
        <v>12</v>
      </c>
      <c r="F27" s="350">
        <v>22</v>
      </c>
      <c r="G27" s="350" t="s">
        <v>365</v>
      </c>
    </row>
    <row r="28" spans="1:7">
      <c r="A28" s="350" t="s">
        <v>12</v>
      </c>
      <c r="B28" s="350" t="s">
        <v>353</v>
      </c>
      <c r="C28" s="350" t="s">
        <v>371</v>
      </c>
      <c r="D28" s="350">
        <v>9</v>
      </c>
      <c r="E28" s="350" t="s">
        <v>12</v>
      </c>
      <c r="F28" s="350">
        <v>60</v>
      </c>
      <c r="G28" s="350" t="s">
        <v>365</v>
      </c>
    </row>
    <row r="29" spans="1:7">
      <c r="A29" s="350" t="s">
        <v>12</v>
      </c>
      <c r="B29" s="350" t="s">
        <v>367</v>
      </c>
      <c r="C29" s="350" t="s">
        <v>371</v>
      </c>
      <c r="D29" s="350">
        <v>1</v>
      </c>
      <c r="E29" s="350" t="s">
        <v>12</v>
      </c>
      <c r="F29" s="350">
        <v>8</v>
      </c>
      <c r="G29" s="350" t="s">
        <v>365</v>
      </c>
    </row>
    <row r="30" spans="1:7">
      <c r="A30" s="350" t="s">
        <v>12</v>
      </c>
      <c r="B30" s="350" t="s">
        <v>350</v>
      </c>
      <c r="C30" s="350" t="s">
        <v>371</v>
      </c>
      <c r="D30" s="350">
        <v>8</v>
      </c>
      <c r="E30" s="350" t="s">
        <v>12</v>
      </c>
      <c r="F30" s="350">
        <v>104</v>
      </c>
      <c r="G30" s="350" t="s">
        <v>365</v>
      </c>
    </row>
    <row r="31" spans="1:7">
      <c r="A31" s="350" t="s">
        <v>12</v>
      </c>
      <c r="B31" s="350" t="s">
        <v>355</v>
      </c>
      <c r="C31" s="350" t="s">
        <v>371</v>
      </c>
      <c r="D31" s="350">
        <v>1</v>
      </c>
      <c r="E31" s="350" t="s">
        <v>12</v>
      </c>
      <c r="F31" s="350">
        <v>14</v>
      </c>
      <c r="G31" s="350" t="s">
        <v>365</v>
      </c>
    </row>
    <row r="32" spans="1:7">
      <c r="A32" s="729"/>
      <c r="B32" s="729"/>
      <c r="C32" s="729" t="s">
        <v>9</v>
      </c>
      <c r="D32" s="729">
        <f>SUM(D27:D31)</f>
        <v>20</v>
      </c>
      <c r="E32" s="729"/>
      <c r="F32" s="729">
        <f>SUM(F27:F31)</f>
        <v>208</v>
      </c>
      <c r="G32" s="729"/>
    </row>
    <row r="33" spans="1:7">
      <c r="A33" s="350" t="s">
        <v>12</v>
      </c>
      <c r="B33" s="350"/>
      <c r="C33" s="350" t="s">
        <v>372</v>
      </c>
      <c r="D33" s="350"/>
      <c r="E33" s="350" t="s">
        <v>12</v>
      </c>
      <c r="F33" s="350"/>
      <c r="G33" s="350" t="s">
        <v>365</v>
      </c>
    </row>
    <row r="34" spans="1:7">
      <c r="A34" s="729"/>
      <c r="B34" s="729"/>
      <c r="C34" s="729" t="s">
        <v>9</v>
      </c>
      <c r="D34" s="729">
        <f>SUM(D33:D33)</f>
        <v>0</v>
      </c>
      <c r="E34" s="729"/>
      <c r="F34" s="729">
        <f>SUM(F33:F33)</f>
        <v>0</v>
      </c>
      <c r="G34" s="729"/>
    </row>
    <row r="35" spans="1:7">
      <c r="A35" s="350" t="s">
        <v>12</v>
      </c>
      <c r="B35" s="350" t="s">
        <v>366</v>
      </c>
      <c r="C35" s="350" t="s">
        <v>373</v>
      </c>
      <c r="D35" s="350">
        <v>1</v>
      </c>
      <c r="E35" s="350" t="s">
        <v>12</v>
      </c>
      <c r="F35" s="350">
        <v>30</v>
      </c>
      <c r="G35" s="350" t="s">
        <v>365</v>
      </c>
    </row>
    <row r="36" spans="1:7">
      <c r="A36" s="350" t="s">
        <v>12</v>
      </c>
      <c r="B36" s="350" t="s">
        <v>353</v>
      </c>
      <c r="C36" s="350" t="s">
        <v>373</v>
      </c>
      <c r="D36" s="350">
        <v>1</v>
      </c>
      <c r="E36" s="350" t="s">
        <v>12</v>
      </c>
      <c r="F36" s="350">
        <v>39</v>
      </c>
      <c r="G36" s="350" t="s">
        <v>365</v>
      </c>
    </row>
    <row r="37" spans="1:7">
      <c r="A37" s="350" t="s">
        <v>12</v>
      </c>
      <c r="B37" s="350" t="s">
        <v>367</v>
      </c>
      <c r="C37" s="350" t="s">
        <v>373</v>
      </c>
      <c r="D37" s="350">
        <v>3</v>
      </c>
      <c r="E37" s="350" t="s">
        <v>12</v>
      </c>
      <c r="F37" s="350">
        <v>125</v>
      </c>
      <c r="G37" s="350" t="s">
        <v>365</v>
      </c>
    </row>
    <row r="38" spans="1:7">
      <c r="A38" s="350" t="s">
        <v>12</v>
      </c>
      <c r="B38" s="350" t="s">
        <v>350</v>
      </c>
      <c r="C38" s="350" t="s">
        <v>373</v>
      </c>
      <c r="D38" s="350">
        <v>2</v>
      </c>
      <c r="E38" s="350" t="s">
        <v>12</v>
      </c>
      <c r="F38" s="350">
        <v>27</v>
      </c>
      <c r="G38" s="350" t="s">
        <v>365</v>
      </c>
    </row>
    <row r="39" spans="1:7">
      <c r="A39" s="350" t="s">
        <v>12</v>
      </c>
      <c r="B39" s="350" t="s">
        <v>355</v>
      </c>
      <c r="C39" s="350" t="s">
        <v>373</v>
      </c>
      <c r="D39" s="350">
        <v>1</v>
      </c>
      <c r="E39" s="350" t="s">
        <v>12</v>
      </c>
      <c r="F39" s="350">
        <v>17</v>
      </c>
      <c r="G39" s="350" t="s">
        <v>365</v>
      </c>
    </row>
    <row r="40" spans="1:7">
      <c r="A40" s="729"/>
      <c r="B40" s="729"/>
      <c r="C40" s="729" t="s">
        <v>9</v>
      </c>
      <c r="D40" s="729">
        <f>SUM(D35:D39)</f>
        <v>8</v>
      </c>
      <c r="E40" s="729"/>
      <c r="F40" s="729">
        <f>SUM(F35:F39)</f>
        <v>238</v>
      </c>
      <c r="G40" s="729"/>
    </row>
    <row r="41" spans="1:7">
      <c r="A41" s="350" t="s">
        <v>12</v>
      </c>
      <c r="B41" s="350" t="s">
        <v>353</v>
      </c>
      <c r="C41" s="350" t="s">
        <v>374</v>
      </c>
      <c r="D41" s="350">
        <v>1</v>
      </c>
      <c r="E41" s="350" t="s">
        <v>12</v>
      </c>
      <c r="F41" s="350">
        <v>2</v>
      </c>
      <c r="G41" s="350" t="s">
        <v>365</v>
      </c>
    </row>
    <row r="42" spans="1:7">
      <c r="A42" s="350" t="s">
        <v>12</v>
      </c>
      <c r="B42" s="350" t="s">
        <v>355</v>
      </c>
      <c r="C42" s="350" t="s">
        <v>374</v>
      </c>
      <c r="D42" s="350">
        <v>2</v>
      </c>
      <c r="E42" s="350" t="s">
        <v>12</v>
      </c>
      <c r="F42" s="350">
        <v>42</v>
      </c>
      <c r="G42" s="350" t="s">
        <v>365</v>
      </c>
    </row>
    <row r="43" spans="1:7">
      <c r="A43" s="729"/>
      <c r="B43" s="729"/>
      <c r="C43" s="729" t="s">
        <v>9</v>
      </c>
      <c r="D43" s="729">
        <f>SUM(D41:D42)</f>
        <v>3</v>
      </c>
      <c r="E43" s="729"/>
      <c r="F43" s="729">
        <f>SUM(F41:F42)</f>
        <v>44</v>
      </c>
      <c r="G43" s="729"/>
    </row>
    <row r="44" spans="1:7">
      <c r="A44" s="350" t="s">
        <v>12</v>
      </c>
      <c r="B44" s="350" t="s">
        <v>352</v>
      </c>
      <c r="C44" s="350" t="s">
        <v>375</v>
      </c>
      <c r="D44" s="350">
        <v>13</v>
      </c>
      <c r="E44" s="350" t="s">
        <v>12</v>
      </c>
      <c r="F44" s="350">
        <v>122</v>
      </c>
      <c r="G44" s="350" t="s">
        <v>365</v>
      </c>
    </row>
    <row r="45" spans="1:7">
      <c r="A45" s="350" t="s">
        <v>12</v>
      </c>
      <c r="B45" s="350" t="s">
        <v>366</v>
      </c>
      <c r="C45" s="350" t="s">
        <v>375</v>
      </c>
      <c r="D45" s="350">
        <v>1</v>
      </c>
      <c r="E45" s="350" t="s">
        <v>12</v>
      </c>
      <c r="F45" s="350">
        <v>30</v>
      </c>
      <c r="G45" s="350" t="s">
        <v>365</v>
      </c>
    </row>
    <row r="46" spans="1:7">
      <c r="A46" s="350" t="s">
        <v>12</v>
      </c>
      <c r="B46" s="350" t="s">
        <v>353</v>
      </c>
      <c r="C46" s="350" t="s">
        <v>375</v>
      </c>
      <c r="D46" s="350">
        <v>30</v>
      </c>
      <c r="E46" s="350" t="s">
        <v>12</v>
      </c>
      <c r="F46" s="350">
        <v>128</v>
      </c>
      <c r="G46" s="350" t="s">
        <v>365</v>
      </c>
    </row>
    <row r="47" spans="1:7">
      <c r="A47" s="350" t="s">
        <v>12</v>
      </c>
      <c r="B47" s="350" t="s">
        <v>549</v>
      </c>
      <c r="C47" s="350" t="s">
        <v>375</v>
      </c>
      <c r="D47" s="350">
        <v>1</v>
      </c>
      <c r="E47" s="350" t="s">
        <v>12</v>
      </c>
      <c r="F47" s="350">
        <v>6</v>
      </c>
      <c r="G47" s="350" t="s">
        <v>365</v>
      </c>
    </row>
    <row r="48" spans="1:7">
      <c r="A48" s="350" t="s">
        <v>12</v>
      </c>
      <c r="B48" s="350" t="s">
        <v>354</v>
      </c>
      <c r="C48" s="350" t="s">
        <v>375</v>
      </c>
      <c r="D48" s="350">
        <v>35</v>
      </c>
      <c r="E48" s="350" t="s">
        <v>12</v>
      </c>
      <c r="F48" s="350">
        <v>258</v>
      </c>
      <c r="G48" s="350" t="s">
        <v>365</v>
      </c>
    </row>
    <row r="49" spans="1:7">
      <c r="A49" s="350" t="s">
        <v>12</v>
      </c>
      <c r="B49" s="350" t="s">
        <v>367</v>
      </c>
      <c r="C49" s="350" t="s">
        <v>375</v>
      </c>
      <c r="D49" s="350">
        <v>1</v>
      </c>
      <c r="E49" s="350" t="s">
        <v>12</v>
      </c>
      <c r="F49" s="350">
        <v>6</v>
      </c>
      <c r="G49" s="350" t="s">
        <v>365</v>
      </c>
    </row>
    <row r="50" spans="1:7">
      <c r="A50" s="350" t="s">
        <v>12</v>
      </c>
      <c r="B50" s="350" t="s">
        <v>350</v>
      </c>
      <c r="C50" s="350" t="s">
        <v>375</v>
      </c>
      <c r="D50" s="350">
        <v>23</v>
      </c>
      <c r="E50" s="350" t="s">
        <v>12</v>
      </c>
      <c r="F50" s="350">
        <v>148</v>
      </c>
      <c r="G50" s="350" t="s">
        <v>365</v>
      </c>
    </row>
    <row r="51" spans="1:7">
      <c r="A51" s="350" t="s">
        <v>12</v>
      </c>
      <c r="B51" s="350" t="s">
        <v>355</v>
      </c>
      <c r="C51" s="350" t="s">
        <v>375</v>
      </c>
      <c r="D51" s="350">
        <v>1</v>
      </c>
      <c r="E51" s="350" t="s">
        <v>12</v>
      </c>
      <c r="F51" s="350">
        <v>22</v>
      </c>
      <c r="G51" s="350" t="s">
        <v>365</v>
      </c>
    </row>
    <row r="52" spans="1:7">
      <c r="A52" s="728"/>
      <c r="B52" s="728"/>
      <c r="C52" s="728" t="s">
        <v>341</v>
      </c>
      <c r="D52" s="728">
        <f>SUM(D44:D51)</f>
        <v>105</v>
      </c>
      <c r="E52" s="728"/>
      <c r="F52" s="730">
        <f>SUM(F44:F51)</f>
        <v>720</v>
      </c>
      <c r="G52" s="728"/>
    </row>
    <row r="53" spans="1:7" ht="15">
      <c r="A53" s="731"/>
      <c r="B53" s="731"/>
      <c r="C53" s="731" t="s">
        <v>460</v>
      </c>
      <c r="D53" s="731">
        <f>D52+D43+D40+D34+D32+D26+D17+D8</f>
        <v>164</v>
      </c>
      <c r="E53" s="731"/>
      <c r="F53" s="732">
        <f>F52+F43+F40+F34+F32+F26+F17+F8</f>
        <v>1572</v>
      </c>
      <c r="G53" s="731"/>
    </row>
    <row r="54" spans="1:7" ht="30.75" customHeight="1">
      <c r="A54" s="1024" t="s">
        <v>507</v>
      </c>
      <c r="B54" s="1024"/>
      <c r="C54" s="1024"/>
      <c r="D54" s="1024"/>
      <c r="E54" s="1024"/>
      <c r="F54" s="1024"/>
      <c r="G54" s="1024"/>
    </row>
    <row r="55" spans="1:7" ht="15.5">
      <c r="A55" s="1036" t="s">
        <v>376</v>
      </c>
      <c r="B55" s="1036"/>
      <c r="C55" s="1036"/>
      <c r="D55" s="1036"/>
      <c r="E55" s="1036"/>
      <c r="F55" s="1036"/>
      <c r="G55" s="1036"/>
    </row>
    <row r="56" spans="1:7" ht="15.5">
      <c r="A56" s="1036" t="s">
        <v>508</v>
      </c>
      <c r="B56" s="1036"/>
      <c r="C56" s="1036"/>
      <c r="D56" s="1036"/>
      <c r="E56" s="1036"/>
      <c r="F56" s="1036"/>
      <c r="G56" s="1036"/>
    </row>
    <row r="57" spans="1:7">
      <c r="A57" s="1025" t="s">
        <v>105</v>
      </c>
      <c r="B57" s="1025"/>
      <c r="C57" s="1025"/>
      <c r="D57" s="1025"/>
      <c r="E57" s="1025"/>
      <c r="F57" s="1025"/>
      <c r="G57" s="1025"/>
    </row>
  </sheetData>
  <mergeCells count="11">
    <mergeCell ref="A54:G54"/>
    <mergeCell ref="A57:G57"/>
    <mergeCell ref="A1:G1"/>
    <mergeCell ref="A4:A5"/>
    <mergeCell ref="B4:B5"/>
    <mergeCell ref="C4:C5"/>
    <mergeCell ref="D4:G4"/>
    <mergeCell ref="A2:G2"/>
    <mergeCell ref="A3:G3"/>
    <mergeCell ref="A56:G56"/>
    <mergeCell ref="A55:G55"/>
  </mergeCells>
  <printOptions horizontalCentered="1" verticalCentered="1"/>
  <pageMargins left="0.25" right="0.25" top="0.5" bottom="0.5" header="0.5" footer="0.5"/>
  <pageSetup scale="73"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9EE9-85BA-4371-B645-3EE4ED2A33F0}">
  <sheetPr>
    <pageSetUpPr fitToPage="1"/>
  </sheetPr>
  <dimension ref="A1:AR80"/>
  <sheetViews>
    <sheetView zoomScale="90" zoomScaleNormal="90" workbookViewId="0">
      <selection activeCell="A76" sqref="A76:P76"/>
    </sheetView>
  </sheetViews>
  <sheetFormatPr defaultColWidth="9.1796875" defaultRowHeight="12.5"/>
  <cols>
    <col min="1" max="1" width="39.7265625" style="316" customWidth="1"/>
    <col min="2" max="2" width="6.453125" style="316" customWidth="1"/>
    <col min="3" max="3" width="11" style="316" customWidth="1"/>
    <col min="4" max="4" width="9.7265625" style="316" customWidth="1"/>
    <col min="5" max="5" width="9.453125" style="316" customWidth="1"/>
    <col min="6" max="6" width="10.1796875" style="316" customWidth="1"/>
    <col min="7" max="7" width="13.26953125" style="316" customWidth="1"/>
    <col min="8" max="8" width="13.453125" style="316" customWidth="1"/>
    <col min="9" max="9" width="2.453125" style="316" customWidth="1"/>
    <col min="10" max="10" width="7.54296875" style="316" customWidth="1"/>
    <col min="11" max="11" width="9.54296875" style="316" customWidth="1"/>
    <col min="12" max="12" width="9.26953125" style="316" customWidth="1"/>
    <col min="13" max="13" width="9.81640625" style="316" customWidth="1"/>
    <col min="14" max="14" width="10.81640625" style="316" bestFit="1" customWidth="1"/>
    <col min="15" max="15" width="14.81640625" style="316" bestFit="1" customWidth="1"/>
    <col min="16" max="16" width="12.7265625" style="316" customWidth="1"/>
    <col min="17" max="17" width="2.453125" style="316" customWidth="1"/>
    <col min="18" max="18" width="6.453125" style="316" customWidth="1"/>
    <col min="19" max="19" width="9.81640625" style="316" customWidth="1"/>
    <col min="20" max="20" width="10.1796875" style="316" customWidth="1"/>
    <col min="21" max="21" width="9.453125" style="316" customWidth="1"/>
    <col min="22" max="22" width="10.453125" style="316" customWidth="1"/>
    <col min="23" max="24" width="13.26953125" style="316" customWidth="1"/>
    <col min="25" max="25" width="2.453125" style="316" customWidth="1"/>
    <col min="26" max="26" width="6" style="316" customWidth="1"/>
    <col min="27" max="27" width="10.1796875" style="316" customWidth="1"/>
    <col min="28" max="28" width="9.26953125" style="316" customWidth="1"/>
    <col min="29" max="29" width="9.453125" style="316" customWidth="1"/>
    <col min="30" max="30" width="10.453125" style="316" customWidth="1"/>
    <col min="31" max="31" width="14.81640625" style="316" bestFit="1" customWidth="1"/>
    <col min="32" max="32" width="13.26953125" style="316" customWidth="1"/>
    <col min="33" max="33" width="9.1796875" style="316" customWidth="1"/>
    <col min="34" max="16384" width="9.1796875" style="316"/>
  </cols>
  <sheetData>
    <row r="1" spans="1:44" ht="15.5">
      <c r="A1" s="818" t="s">
        <v>40</v>
      </c>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row>
    <row r="2" spans="1:44" ht="15.75" customHeight="1">
      <c r="A2" s="799" t="s">
        <v>1</v>
      </c>
      <c r="B2" s="799"/>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row>
    <row r="3" spans="1:44" ht="15.75" customHeight="1">
      <c r="A3" s="804" t="s">
        <v>540</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E3" s="804"/>
      <c r="AF3" s="804"/>
    </row>
    <row r="4" spans="1:44" ht="15.75" customHeight="1" thickBot="1">
      <c r="A4" s="720"/>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row>
    <row r="5" spans="1:44" ht="18" thickBot="1">
      <c r="A5" s="759"/>
      <c r="B5" s="827" t="s">
        <v>41</v>
      </c>
      <c r="C5" s="828"/>
      <c r="D5" s="828"/>
      <c r="E5" s="828"/>
      <c r="F5" s="828"/>
      <c r="G5" s="828"/>
      <c r="H5" s="828"/>
      <c r="I5" s="416"/>
      <c r="J5" s="829" t="s">
        <v>42</v>
      </c>
      <c r="K5" s="828"/>
      <c r="L5" s="828"/>
      <c r="M5" s="828"/>
      <c r="N5" s="828"/>
      <c r="O5" s="828"/>
      <c r="P5" s="828"/>
      <c r="Q5" s="416"/>
      <c r="R5" s="830" t="s">
        <v>43</v>
      </c>
      <c r="S5" s="830"/>
      <c r="T5" s="830"/>
      <c r="U5" s="830"/>
      <c r="V5" s="830"/>
      <c r="W5" s="830"/>
      <c r="X5" s="831"/>
      <c r="Y5" s="558"/>
      <c r="Z5" s="827" t="s">
        <v>474</v>
      </c>
      <c r="AA5" s="828"/>
      <c r="AB5" s="828"/>
      <c r="AC5" s="828"/>
      <c r="AD5" s="828"/>
      <c r="AE5" s="828"/>
      <c r="AF5" s="832"/>
    </row>
    <row r="6" spans="1:44" ht="15">
      <c r="A6" s="417"/>
      <c r="B6" s="614"/>
      <c r="C6" s="817" t="s">
        <v>44</v>
      </c>
      <c r="D6" s="815"/>
      <c r="E6" s="815"/>
      <c r="F6" s="815"/>
      <c r="G6" s="815"/>
      <c r="H6" s="815"/>
      <c r="I6" s="419"/>
      <c r="J6" s="614"/>
      <c r="K6" s="815" t="s">
        <v>477</v>
      </c>
      <c r="L6" s="815"/>
      <c r="M6" s="815"/>
      <c r="N6" s="815"/>
      <c r="O6" s="815"/>
      <c r="P6" s="815"/>
      <c r="Q6" s="419"/>
      <c r="R6" s="418"/>
      <c r="S6" s="815" t="s">
        <v>477</v>
      </c>
      <c r="T6" s="815"/>
      <c r="U6" s="815"/>
      <c r="V6" s="815"/>
      <c r="W6" s="815"/>
      <c r="X6" s="816"/>
      <c r="Y6" s="416"/>
      <c r="Z6" s="418"/>
      <c r="AA6" s="817" t="s">
        <v>477</v>
      </c>
      <c r="AB6" s="815"/>
      <c r="AC6" s="815"/>
      <c r="AD6" s="815"/>
      <c r="AE6" s="815"/>
      <c r="AF6" s="816"/>
    </row>
    <row r="7" spans="1:44" ht="28">
      <c r="A7" s="420" t="s">
        <v>45</v>
      </c>
      <c r="B7" s="421" t="s">
        <v>46</v>
      </c>
      <c r="C7" s="596" t="s">
        <v>47</v>
      </c>
      <c r="D7" s="423" t="s">
        <v>48</v>
      </c>
      <c r="E7" s="423" t="s">
        <v>49</v>
      </c>
      <c r="F7" s="423" t="s">
        <v>50</v>
      </c>
      <c r="G7" s="423" t="s">
        <v>51</v>
      </c>
      <c r="H7" s="582" t="s">
        <v>52</v>
      </c>
      <c r="I7" s="419"/>
      <c r="J7" s="421" t="s">
        <v>46</v>
      </c>
      <c r="K7" s="596" t="s">
        <v>47</v>
      </c>
      <c r="L7" s="423" t="s">
        <v>53</v>
      </c>
      <c r="M7" s="423" t="s">
        <v>49</v>
      </c>
      <c r="N7" s="423" t="s">
        <v>50</v>
      </c>
      <c r="O7" s="423" t="s">
        <v>51</v>
      </c>
      <c r="P7" s="582" t="s">
        <v>52</v>
      </c>
      <c r="Q7" s="419"/>
      <c r="R7" s="421" t="s">
        <v>46</v>
      </c>
      <c r="S7" s="596" t="s">
        <v>47</v>
      </c>
      <c r="T7" s="423" t="s">
        <v>53</v>
      </c>
      <c r="U7" s="423" t="s">
        <v>49</v>
      </c>
      <c r="V7" s="423" t="s">
        <v>50</v>
      </c>
      <c r="W7" s="423" t="s">
        <v>51</v>
      </c>
      <c r="X7" s="424" t="s">
        <v>52</v>
      </c>
      <c r="Y7" s="419"/>
      <c r="Z7" s="421" t="s">
        <v>46</v>
      </c>
      <c r="AA7" s="422" t="s">
        <v>47</v>
      </c>
      <c r="AB7" s="423" t="s">
        <v>53</v>
      </c>
      <c r="AC7" s="423" t="s">
        <v>49</v>
      </c>
      <c r="AD7" s="423" t="s">
        <v>50</v>
      </c>
      <c r="AE7" s="423" t="s">
        <v>51</v>
      </c>
      <c r="AF7" s="424" t="s">
        <v>52</v>
      </c>
    </row>
    <row r="8" spans="1:44" ht="23.25" customHeight="1">
      <c r="A8" s="425" t="s">
        <v>11</v>
      </c>
      <c r="B8" s="426"/>
      <c r="C8" s="648" t="s">
        <v>54</v>
      </c>
      <c r="D8" s="427" t="s">
        <v>55</v>
      </c>
      <c r="E8" s="427" t="s">
        <v>56</v>
      </c>
      <c r="F8" s="427" t="s">
        <v>57</v>
      </c>
      <c r="G8" s="427" t="s">
        <v>58</v>
      </c>
      <c r="H8" s="583"/>
      <c r="I8" s="419"/>
      <c r="J8" s="426"/>
      <c r="K8" s="597"/>
      <c r="L8" s="428"/>
      <c r="M8" s="428"/>
      <c r="N8" s="428"/>
      <c r="O8" s="428"/>
      <c r="P8" s="583"/>
      <c r="Q8" s="419"/>
      <c r="R8" s="426"/>
      <c r="S8" s="597"/>
      <c r="T8" s="428"/>
      <c r="U8" s="428"/>
      <c r="V8" s="428"/>
      <c r="W8" s="428"/>
      <c r="X8" s="557"/>
      <c r="Y8" s="419"/>
      <c r="Z8" s="426"/>
      <c r="AA8" s="597"/>
      <c r="AB8" s="428"/>
      <c r="AC8" s="428"/>
      <c r="AD8" s="428"/>
      <c r="AE8" s="428"/>
      <c r="AF8" s="557"/>
    </row>
    <row r="9" spans="1:44">
      <c r="A9" s="223" t="s">
        <v>59</v>
      </c>
      <c r="B9" s="429" t="s">
        <v>64</v>
      </c>
      <c r="C9" s="598">
        <f>K9+S9</f>
        <v>1478</v>
      </c>
      <c r="D9" s="555">
        <v>0</v>
      </c>
      <c r="E9" s="555">
        <v>0</v>
      </c>
      <c r="F9" s="229">
        <f t="shared" ref="F9:G12" si="0">N9+V9</f>
        <v>29445.679999999822</v>
      </c>
      <c r="G9" s="376">
        <f t="shared" si="0"/>
        <v>1257756.9399999869</v>
      </c>
      <c r="H9" s="615">
        <f>G9/$G$56</f>
        <v>7.2181564153989991E-2</v>
      </c>
      <c r="I9" s="431"/>
      <c r="J9" s="429" t="s">
        <v>64</v>
      </c>
      <c r="K9" s="613">
        <v>659</v>
      </c>
      <c r="L9" s="598">
        <v>0</v>
      </c>
      <c r="M9" s="598">
        <v>0</v>
      </c>
      <c r="N9" s="613">
        <v>13193.609999999966</v>
      </c>
      <c r="O9" s="774">
        <v>561095.06999999494</v>
      </c>
      <c r="P9" s="615">
        <f>O9/$O$56</f>
        <v>5.7969070913664218E-2</v>
      </c>
      <c r="Q9" s="431"/>
      <c r="R9" s="429" t="s">
        <v>64</v>
      </c>
      <c r="S9" s="765">
        <v>819</v>
      </c>
      <c r="T9" s="598">
        <v>0</v>
      </c>
      <c r="U9" s="598">
        <v>0</v>
      </c>
      <c r="V9" s="766">
        <v>16252.069999999856</v>
      </c>
      <c r="W9" s="774">
        <v>696661.86999999196</v>
      </c>
      <c r="X9" s="628">
        <f>W9/$W$56</f>
        <v>8.9941860591442241E-2</v>
      </c>
      <c r="Y9" s="431"/>
      <c r="Z9" s="429" t="s">
        <v>64</v>
      </c>
      <c r="AA9" s="765">
        <v>655</v>
      </c>
      <c r="AB9" s="598">
        <v>0</v>
      </c>
      <c r="AC9" s="598">
        <v>0</v>
      </c>
      <c r="AD9" s="766">
        <v>13132.229999999976</v>
      </c>
      <c r="AE9" s="774">
        <v>557683.14999999502</v>
      </c>
      <c r="AF9" s="628">
        <f>AE9/$AE$56</f>
        <v>6.7250807927044146E-2</v>
      </c>
    </row>
    <row r="10" spans="1:44" ht="14.5">
      <c r="A10" s="223" t="s">
        <v>62</v>
      </c>
      <c r="B10" s="429" t="s">
        <v>64</v>
      </c>
      <c r="C10" s="598">
        <f>K10+S10</f>
        <v>0</v>
      </c>
      <c r="D10" s="598">
        <v>0</v>
      </c>
      <c r="E10" s="598">
        <v>0</v>
      </c>
      <c r="F10" s="229">
        <f t="shared" si="0"/>
        <v>0</v>
      </c>
      <c r="G10" s="376">
        <f t="shared" si="0"/>
        <v>0</v>
      </c>
      <c r="H10" s="615">
        <f>G10/$G$56</f>
        <v>0</v>
      </c>
      <c r="I10" s="431"/>
      <c r="J10" s="429" t="s">
        <v>64</v>
      </c>
      <c r="K10" s="598">
        <v>0</v>
      </c>
      <c r="L10" s="598">
        <v>0</v>
      </c>
      <c r="M10" s="598">
        <v>0</v>
      </c>
      <c r="N10" s="598">
        <v>0</v>
      </c>
      <c r="O10" s="739">
        <v>0</v>
      </c>
      <c r="P10" s="615">
        <f>O10/$O$56</f>
        <v>0</v>
      </c>
      <c r="Q10" s="431"/>
      <c r="R10" s="429" t="s">
        <v>64</v>
      </c>
      <c r="S10" s="598">
        <v>0</v>
      </c>
      <c r="T10" s="598">
        <v>0</v>
      </c>
      <c r="U10" s="598">
        <v>0</v>
      </c>
      <c r="V10" s="598">
        <v>0</v>
      </c>
      <c r="W10" s="739">
        <v>0</v>
      </c>
      <c r="X10" s="628">
        <f>W10/$W$56</f>
        <v>0</v>
      </c>
      <c r="Y10" s="431"/>
      <c r="Z10" s="429" t="s">
        <v>64</v>
      </c>
      <c r="AA10" s="598">
        <v>0</v>
      </c>
      <c r="AB10" s="598">
        <v>0</v>
      </c>
      <c r="AC10" s="598">
        <v>0</v>
      </c>
      <c r="AD10" s="598">
        <v>0</v>
      </c>
      <c r="AE10" s="739">
        <v>0</v>
      </c>
      <c r="AF10" s="628">
        <f>AE10/$AE$56</f>
        <v>0</v>
      </c>
      <c r="AH10" s="35"/>
      <c r="AI10" s="35"/>
      <c r="AJ10" s="35"/>
      <c r="AK10" s="35"/>
      <c r="AL10" s="35"/>
      <c r="AM10" s="35"/>
      <c r="AN10" s="35"/>
      <c r="AO10" s="35"/>
      <c r="AP10" s="35"/>
      <c r="AQ10" s="35"/>
      <c r="AR10" s="35"/>
    </row>
    <row r="11" spans="1:44">
      <c r="A11" s="223" t="s">
        <v>61</v>
      </c>
      <c r="B11" s="429" t="s">
        <v>60</v>
      </c>
      <c r="C11" s="598">
        <f>K11+S11</f>
        <v>0</v>
      </c>
      <c r="D11" s="598">
        <v>0</v>
      </c>
      <c r="E11" s="598">
        <v>0</v>
      </c>
      <c r="F11" s="229">
        <f t="shared" si="0"/>
        <v>0</v>
      </c>
      <c r="G11" s="376">
        <f t="shared" si="0"/>
        <v>0</v>
      </c>
      <c r="H11" s="615">
        <f>G11/$G$56</f>
        <v>0</v>
      </c>
      <c r="I11" s="431"/>
      <c r="J11" s="429" t="s">
        <v>60</v>
      </c>
      <c r="K11" s="598">
        <v>0</v>
      </c>
      <c r="L11" s="598">
        <v>0</v>
      </c>
      <c r="M11" s="598">
        <v>0</v>
      </c>
      <c r="N11" s="598">
        <v>0</v>
      </c>
      <c r="O11" s="740">
        <v>0</v>
      </c>
      <c r="P11" s="615">
        <f>O11/$O$56</f>
        <v>0</v>
      </c>
      <c r="Q11" s="431"/>
      <c r="R11" s="429" t="s">
        <v>60</v>
      </c>
      <c r="S11" s="598">
        <v>0</v>
      </c>
      <c r="T11" s="598">
        <v>0</v>
      </c>
      <c r="U11" s="598">
        <v>0</v>
      </c>
      <c r="V11" s="598">
        <v>0</v>
      </c>
      <c r="W11" s="740">
        <v>0</v>
      </c>
      <c r="X11" s="628">
        <f>W11/$W$56</f>
        <v>0</v>
      </c>
      <c r="Y11" s="431"/>
      <c r="Z11" s="429" t="s">
        <v>60</v>
      </c>
      <c r="AA11" s="598">
        <v>0</v>
      </c>
      <c r="AB11" s="598">
        <v>0</v>
      </c>
      <c r="AC11" s="598">
        <v>0</v>
      </c>
      <c r="AD11" s="598">
        <v>0</v>
      </c>
      <c r="AE11" s="740">
        <v>0</v>
      </c>
      <c r="AF11" s="628">
        <f>AE11/$AE$56</f>
        <v>0</v>
      </c>
      <c r="AH11" s="35"/>
      <c r="AI11" s="35"/>
      <c r="AJ11" s="35"/>
      <c r="AK11" s="35"/>
      <c r="AL11" s="35"/>
      <c r="AM11" s="35"/>
      <c r="AN11" s="35"/>
      <c r="AO11" s="35"/>
      <c r="AP11" s="35"/>
      <c r="AQ11" s="35"/>
      <c r="AR11" s="35"/>
    </row>
    <row r="12" spans="1:44">
      <c r="A12" s="223" t="s">
        <v>462</v>
      </c>
      <c r="B12" s="429" t="s">
        <v>60</v>
      </c>
      <c r="C12" s="598">
        <f>K12+S12</f>
        <v>0</v>
      </c>
      <c r="D12" s="598">
        <v>0</v>
      </c>
      <c r="E12" s="598">
        <v>0</v>
      </c>
      <c r="F12" s="229">
        <f t="shared" si="0"/>
        <v>0</v>
      </c>
      <c r="G12" s="376">
        <f t="shared" si="0"/>
        <v>0</v>
      </c>
      <c r="H12" s="615">
        <f>G12/$G$56</f>
        <v>0</v>
      </c>
      <c r="I12" s="431"/>
      <c r="J12" s="429" t="s">
        <v>60</v>
      </c>
      <c r="K12" s="598">
        <v>0</v>
      </c>
      <c r="L12" s="598">
        <v>0</v>
      </c>
      <c r="M12" s="598">
        <v>0</v>
      </c>
      <c r="N12" s="598">
        <v>0</v>
      </c>
      <c r="O12" s="740">
        <v>0</v>
      </c>
      <c r="P12" s="615">
        <f>O12/$O$56</f>
        <v>0</v>
      </c>
      <c r="Q12" s="431"/>
      <c r="R12" s="429" t="s">
        <v>60</v>
      </c>
      <c r="S12" s="598">
        <v>0</v>
      </c>
      <c r="T12" s="598">
        <v>0</v>
      </c>
      <c r="U12" s="598">
        <v>0</v>
      </c>
      <c r="V12" s="598">
        <v>0</v>
      </c>
      <c r="W12" s="740">
        <v>0</v>
      </c>
      <c r="X12" s="628">
        <f>W12/$W$56</f>
        <v>0</v>
      </c>
      <c r="Y12" s="431"/>
      <c r="Z12" s="429" t="s">
        <v>60</v>
      </c>
      <c r="AA12" s="598">
        <v>0</v>
      </c>
      <c r="AB12" s="598">
        <v>0</v>
      </c>
      <c r="AC12" s="598">
        <v>0</v>
      </c>
      <c r="AD12" s="598">
        <v>0</v>
      </c>
      <c r="AE12" s="740">
        <v>0</v>
      </c>
      <c r="AF12" s="628">
        <f>AE12/$AE$56</f>
        <v>0</v>
      </c>
      <c r="AH12" s="35"/>
      <c r="AI12" s="35"/>
      <c r="AJ12" s="35"/>
      <c r="AK12" s="35"/>
      <c r="AL12" s="35"/>
      <c r="AM12" s="35"/>
      <c r="AN12" s="35"/>
      <c r="AO12" s="35"/>
      <c r="AP12" s="35"/>
      <c r="AQ12" s="35"/>
      <c r="AR12" s="35"/>
    </row>
    <row r="13" spans="1:44" ht="13">
      <c r="A13" s="432" t="s">
        <v>13</v>
      </c>
      <c r="B13" s="431"/>
      <c r="C13" s="527"/>
      <c r="D13" s="232"/>
      <c r="E13" s="232"/>
      <c r="F13" s="232"/>
      <c r="G13" s="232"/>
      <c r="H13" s="584"/>
      <c r="I13" s="431"/>
      <c r="J13" s="431"/>
      <c r="K13" s="527"/>
      <c r="L13" s="232"/>
      <c r="M13" s="232"/>
      <c r="N13" s="232"/>
      <c r="O13" s="232"/>
      <c r="P13" s="753"/>
      <c r="Q13" s="431"/>
      <c r="R13" s="431"/>
      <c r="S13" s="527"/>
      <c r="T13" s="232"/>
      <c r="U13" s="232"/>
      <c r="V13" s="232"/>
      <c r="W13" s="232"/>
      <c r="X13" s="754"/>
      <c r="Y13" s="431"/>
      <c r="Z13" s="431"/>
      <c r="AA13" s="527"/>
      <c r="AB13" s="232"/>
      <c r="AC13" s="232"/>
      <c r="AD13" s="232"/>
      <c r="AE13" s="232"/>
      <c r="AF13" s="754"/>
      <c r="AH13" s="35"/>
      <c r="AI13" s="35"/>
      <c r="AJ13" s="35"/>
      <c r="AK13" s="35"/>
      <c r="AL13" s="35"/>
      <c r="AM13" s="35"/>
      <c r="AN13" s="35"/>
      <c r="AO13" s="35"/>
      <c r="AP13" s="35"/>
      <c r="AQ13" s="35"/>
      <c r="AR13" s="35"/>
    </row>
    <row r="14" spans="1:44" ht="14.5">
      <c r="A14" s="223" t="s">
        <v>469</v>
      </c>
      <c r="B14" s="429" t="s">
        <v>64</v>
      </c>
      <c r="C14" s="598">
        <f t="shared" ref="C14:C20" si="1">K14+S14</f>
        <v>24069</v>
      </c>
      <c r="D14" s="555">
        <v>0</v>
      </c>
      <c r="E14" s="555">
        <v>0</v>
      </c>
      <c r="F14" s="229">
        <f t="shared" ref="F14:G16" si="2">N14+V14</f>
        <v>76034.001034264613</v>
      </c>
      <c r="G14" s="376">
        <f t="shared" si="2"/>
        <v>894187.28999999259</v>
      </c>
      <c r="H14" s="615">
        <f t="shared" ref="H14:H20" si="3">G14/$G$56</f>
        <v>5.1316621825849423E-2</v>
      </c>
      <c r="I14" s="431"/>
      <c r="J14" s="429" t="s">
        <v>64</v>
      </c>
      <c r="K14" s="613">
        <v>14919</v>
      </c>
      <c r="L14" s="598">
        <v>0</v>
      </c>
      <c r="M14" s="598">
        <v>0</v>
      </c>
      <c r="N14" s="613">
        <v>47129.139616529479</v>
      </c>
      <c r="O14" s="774">
        <v>534740.78999999992</v>
      </c>
      <c r="P14" s="615">
        <f t="shared" ref="P14:P20" si="4">O14/$O$56</f>
        <v>5.5246300374621186E-2</v>
      </c>
      <c r="Q14" s="431"/>
      <c r="R14" s="429" t="s">
        <v>64</v>
      </c>
      <c r="S14" s="765">
        <v>9150</v>
      </c>
      <c r="T14" s="598">
        <v>0</v>
      </c>
      <c r="U14" s="598">
        <v>0</v>
      </c>
      <c r="V14" s="766">
        <v>28904.861417735137</v>
      </c>
      <c r="W14" s="774">
        <v>359446.49999999272</v>
      </c>
      <c r="X14" s="628">
        <f t="shared" ref="X14:X20" si="5">W14/$W$56</f>
        <v>4.6405994622730769E-2</v>
      </c>
      <c r="Y14" s="431"/>
      <c r="Z14" s="429" t="s">
        <v>64</v>
      </c>
      <c r="AA14" s="765">
        <v>13995</v>
      </c>
      <c r="AB14" s="598">
        <v>0</v>
      </c>
      <c r="AC14" s="598">
        <v>0</v>
      </c>
      <c r="AD14" s="766">
        <v>44210.222463524457</v>
      </c>
      <c r="AE14" s="774">
        <v>469734.89999998891</v>
      </c>
      <c r="AF14" s="628">
        <f t="shared" ref="AF14:AF20" si="6">AE14/$AE$56</f>
        <v>5.6645160493962968E-2</v>
      </c>
      <c r="AH14" s="35"/>
      <c r="AI14" s="35"/>
      <c r="AJ14" s="35"/>
      <c r="AK14" s="35"/>
      <c r="AL14" s="35"/>
      <c r="AM14" s="35"/>
      <c r="AN14" s="35"/>
      <c r="AO14" s="35"/>
      <c r="AP14" s="35"/>
      <c r="AQ14" s="35"/>
      <c r="AR14" s="35"/>
    </row>
    <row r="15" spans="1:44" ht="14.5">
      <c r="A15" s="223" t="s">
        <v>470</v>
      </c>
      <c r="B15" s="429" t="s">
        <v>64</v>
      </c>
      <c r="C15" s="598">
        <f t="shared" si="1"/>
        <v>365</v>
      </c>
      <c r="D15" s="555">
        <v>0</v>
      </c>
      <c r="E15" s="555">
        <v>0</v>
      </c>
      <c r="F15" s="229">
        <f t="shared" si="2"/>
        <v>2317.7500000000014</v>
      </c>
      <c r="G15" s="376">
        <f t="shared" si="2"/>
        <v>15169.590000000002</v>
      </c>
      <c r="H15" s="615">
        <f t="shared" si="3"/>
        <v>8.7056942319454545E-4</v>
      </c>
      <c r="I15" s="431"/>
      <c r="J15" s="429" t="s">
        <v>64</v>
      </c>
      <c r="K15" s="613">
        <v>196</v>
      </c>
      <c r="L15" s="598">
        <v>0</v>
      </c>
      <c r="M15" s="598">
        <v>0</v>
      </c>
      <c r="N15" s="613">
        <v>1244.5999999999995</v>
      </c>
      <c r="O15" s="774">
        <v>8775.1300000000028</v>
      </c>
      <c r="P15" s="615">
        <f t="shared" si="4"/>
        <v>9.0659526423325556E-4</v>
      </c>
      <c r="Q15" s="431"/>
      <c r="R15" s="429" t="s">
        <v>64</v>
      </c>
      <c r="S15" s="765">
        <v>169</v>
      </c>
      <c r="T15" s="598">
        <v>0</v>
      </c>
      <c r="U15" s="598">
        <v>0</v>
      </c>
      <c r="V15" s="766">
        <v>1073.1500000000019</v>
      </c>
      <c r="W15" s="774">
        <v>6394.4599999999991</v>
      </c>
      <c r="X15" s="628">
        <f t="shared" si="5"/>
        <v>8.2555060732340682E-4</v>
      </c>
      <c r="Y15" s="431"/>
      <c r="Z15" s="429" t="s">
        <v>64</v>
      </c>
      <c r="AA15" s="765">
        <v>172</v>
      </c>
      <c r="AB15" s="598">
        <v>0</v>
      </c>
      <c r="AC15" s="598">
        <v>0</v>
      </c>
      <c r="AD15" s="766">
        <v>1092.2000000000016</v>
      </c>
      <c r="AE15" s="774">
        <v>6291.6600000000117</v>
      </c>
      <c r="AF15" s="628">
        <f t="shared" si="6"/>
        <v>7.587089877151051E-4</v>
      </c>
      <c r="AH15" s="35"/>
      <c r="AI15" s="35"/>
      <c r="AJ15" s="35"/>
      <c r="AK15" s="35"/>
      <c r="AL15" s="35"/>
      <c r="AM15" s="35"/>
      <c r="AN15" s="35"/>
      <c r="AO15" s="35"/>
      <c r="AP15" s="35"/>
      <c r="AQ15" s="35"/>
      <c r="AR15" s="35"/>
    </row>
    <row r="16" spans="1:44">
      <c r="A16" s="223" t="s">
        <v>463</v>
      </c>
      <c r="B16" s="429" t="s">
        <v>64</v>
      </c>
      <c r="C16" s="598">
        <f t="shared" si="1"/>
        <v>2028</v>
      </c>
      <c r="D16" s="555">
        <v>0</v>
      </c>
      <c r="E16" s="555">
        <v>0</v>
      </c>
      <c r="F16" s="229">
        <f t="shared" si="2"/>
        <v>4846.9200000000355</v>
      </c>
      <c r="G16" s="376">
        <f t="shared" si="2"/>
        <v>954227.53000000434</v>
      </c>
      <c r="H16" s="615">
        <f t="shared" si="3"/>
        <v>5.4762278373275713E-2</v>
      </c>
      <c r="I16" s="431"/>
      <c r="J16" s="429" t="s">
        <v>64</v>
      </c>
      <c r="K16" s="613">
        <v>997</v>
      </c>
      <c r="L16" s="598">
        <v>0</v>
      </c>
      <c r="M16" s="598">
        <v>0</v>
      </c>
      <c r="N16" s="613">
        <v>2382.8300000000199</v>
      </c>
      <c r="O16" s="774">
        <v>431874.60000000347</v>
      </c>
      <c r="P16" s="615">
        <f t="shared" si="4"/>
        <v>4.4618765431695552E-2</v>
      </c>
      <c r="Q16" s="431"/>
      <c r="R16" s="429" t="s">
        <v>64</v>
      </c>
      <c r="S16" s="765">
        <v>1031</v>
      </c>
      <c r="T16" s="598">
        <v>0</v>
      </c>
      <c r="U16" s="598">
        <v>0</v>
      </c>
      <c r="V16" s="766">
        <v>2464.0900000000156</v>
      </c>
      <c r="W16" s="774">
        <v>522352.93000000087</v>
      </c>
      <c r="X16" s="628">
        <f t="shared" si="5"/>
        <v>6.7437872564479528E-2</v>
      </c>
      <c r="Y16" s="431"/>
      <c r="Z16" s="429" t="s">
        <v>64</v>
      </c>
      <c r="AA16" s="765">
        <v>569</v>
      </c>
      <c r="AB16" s="598">
        <v>0</v>
      </c>
      <c r="AC16" s="598">
        <v>0</v>
      </c>
      <c r="AD16" s="766">
        <v>1359.9100000000089</v>
      </c>
      <c r="AE16" s="774">
        <v>211194.5399999998</v>
      </c>
      <c r="AF16" s="628">
        <f t="shared" si="6"/>
        <v>2.546787265274297E-2</v>
      </c>
      <c r="AH16" s="35"/>
      <c r="AI16" s="35"/>
      <c r="AJ16" s="35"/>
      <c r="AK16" s="35"/>
      <c r="AL16" s="35"/>
      <c r="AM16" s="35"/>
      <c r="AN16" s="35"/>
      <c r="AO16" s="35"/>
      <c r="AP16" s="35"/>
      <c r="AQ16" s="35"/>
      <c r="AR16" s="35"/>
    </row>
    <row r="17" spans="1:44">
      <c r="A17" s="223" t="s">
        <v>69</v>
      </c>
      <c r="B17" s="429" t="s">
        <v>60</v>
      </c>
      <c r="C17" s="598">
        <f t="shared" si="1"/>
        <v>11446</v>
      </c>
      <c r="D17" s="555">
        <v>0</v>
      </c>
      <c r="E17" s="555">
        <v>0</v>
      </c>
      <c r="F17" s="229">
        <f t="shared" ref="F17:G20" si="7">N17+V17</f>
        <v>18656.980000000327</v>
      </c>
      <c r="G17" s="376">
        <f t="shared" si="7"/>
        <v>513747.07000000391</v>
      </c>
      <c r="H17" s="615">
        <f t="shared" si="3"/>
        <v>2.9483492328915357E-2</v>
      </c>
      <c r="I17" s="431"/>
      <c r="J17" s="429" t="s">
        <v>60</v>
      </c>
      <c r="K17" s="613">
        <v>6402</v>
      </c>
      <c r="L17" s="598">
        <v>0</v>
      </c>
      <c r="M17" s="598">
        <v>0</v>
      </c>
      <c r="N17" s="613">
        <v>10435.259999999915</v>
      </c>
      <c r="O17" s="774">
        <v>287500.03000000893</v>
      </c>
      <c r="P17" s="615">
        <f t="shared" si="4"/>
        <v>2.9702826700564768E-2</v>
      </c>
      <c r="Q17" s="431"/>
      <c r="R17" s="429" t="s">
        <v>60</v>
      </c>
      <c r="S17" s="765">
        <v>5044</v>
      </c>
      <c r="T17" s="598">
        <v>0</v>
      </c>
      <c r="U17" s="598">
        <v>0</v>
      </c>
      <c r="V17" s="766">
        <v>8221.7200000004123</v>
      </c>
      <c r="W17" s="774">
        <v>226247.039999995</v>
      </c>
      <c r="X17" s="628">
        <f t="shared" si="5"/>
        <v>2.9209406467022865E-2</v>
      </c>
      <c r="Y17" s="431"/>
      <c r="Z17" s="429" t="s">
        <v>60</v>
      </c>
      <c r="AA17" s="765">
        <v>6589</v>
      </c>
      <c r="AB17" s="598">
        <v>0</v>
      </c>
      <c r="AC17" s="598">
        <v>0</v>
      </c>
      <c r="AD17" s="766">
        <v>10740.069999999763</v>
      </c>
      <c r="AE17" s="774">
        <v>295878.11999999313</v>
      </c>
      <c r="AF17" s="628">
        <f t="shared" si="6"/>
        <v>3.5679834719651533E-2</v>
      </c>
      <c r="AH17" s="35"/>
      <c r="AI17" s="35"/>
      <c r="AJ17" s="35"/>
      <c r="AK17" s="35"/>
      <c r="AL17" s="35"/>
      <c r="AM17" s="35"/>
      <c r="AN17" s="35"/>
      <c r="AO17" s="35"/>
      <c r="AP17" s="35"/>
      <c r="AQ17" s="35"/>
      <c r="AR17" s="35"/>
    </row>
    <row r="18" spans="1:44">
      <c r="A18" s="223" t="s">
        <v>499</v>
      </c>
      <c r="B18" s="429" t="s">
        <v>60</v>
      </c>
      <c r="C18" s="598">
        <f t="shared" si="1"/>
        <v>0</v>
      </c>
      <c r="D18" s="598">
        <v>0</v>
      </c>
      <c r="E18" s="598">
        <v>0</v>
      </c>
      <c r="F18" s="229">
        <f t="shared" si="7"/>
        <v>0</v>
      </c>
      <c r="G18" s="376">
        <f t="shared" si="7"/>
        <v>0</v>
      </c>
      <c r="H18" s="615">
        <f t="shared" si="3"/>
        <v>0</v>
      </c>
      <c r="I18" s="431"/>
      <c r="J18" s="429" t="s">
        <v>60</v>
      </c>
      <c r="K18" s="598">
        <v>0</v>
      </c>
      <c r="L18" s="598">
        <v>0</v>
      </c>
      <c r="M18" s="598">
        <v>0</v>
      </c>
      <c r="N18" s="598">
        <v>0</v>
      </c>
      <c r="O18" s="740">
        <v>0</v>
      </c>
      <c r="P18" s="615">
        <f t="shared" si="4"/>
        <v>0</v>
      </c>
      <c r="Q18" s="431"/>
      <c r="R18" s="429" t="s">
        <v>60</v>
      </c>
      <c r="S18" s="598">
        <v>0</v>
      </c>
      <c r="T18" s="598">
        <v>0</v>
      </c>
      <c r="U18" s="598">
        <v>0</v>
      </c>
      <c r="V18" s="229">
        <v>0</v>
      </c>
      <c r="W18" s="740">
        <v>0</v>
      </c>
      <c r="X18" s="628">
        <f t="shared" si="5"/>
        <v>0</v>
      </c>
      <c r="Y18" s="431"/>
      <c r="Z18" s="429" t="s">
        <v>60</v>
      </c>
      <c r="AA18" s="598">
        <v>0</v>
      </c>
      <c r="AB18" s="598">
        <v>0</v>
      </c>
      <c r="AC18" s="598">
        <v>0</v>
      </c>
      <c r="AD18" s="229">
        <v>0</v>
      </c>
      <c r="AE18" s="740">
        <v>0</v>
      </c>
      <c r="AF18" s="628">
        <f t="shared" si="6"/>
        <v>0</v>
      </c>
      <c r="AH18" s="35"/>
      <c r="AI18" s="35"/>
      <c r="AJ18" s="35"/>
      <c r="AK18" s="35"/>
      <c r="AL18" s="35"/>
      <c r="AM18" s="35"/>
      <c r="AN18" s="35"/>
      <c r="AO18" s="35"/>
      <c r="AP18" s="35"/>
      <c r="AQ18" s="35"/>
      <c r="AR18" s="35"/>
    </row>
    <row r="19" spans="1:44">
      <c r="A19" s="223" t="s">
        <v>500</v>
      </c>
      <c r="B19" s="429" t="s">
        <v>60</v>
      </c>
      <c r="C19" s="598">
        <f t="shared" si="1"/>
        <v>0</v>
      </c>
      <c r="D19" s="598">
        <v>0</v>
      </c>
      <c r="E19" s="598">
        <v>0</v>
      </c>
      <c r="F19" s="229">
        <f t="shared" si="7"/>
        <v>0</v>
      </c>
      <c r="G19" s="376">
        <f t="shared" si="7"/>
        <v>0</v>
      </c>
      <c r="H19" s="615">
        <f t="shared" si="3"/>
        <v>0</v>
      </c>
      <c r="I19" s="431"/>
      <c r="J19" s="429" t="s">
        <v>60</v>
      </c>
      <c r="K19" s="598">
        <v>0</v>
      </c>
      <c r="L19" s="598">
        <v>0</v>
      </c>
      <c r="M19" s="598">
        <v>0</v>
      </c>
      <c r="N19" s="598">
        <v>0</v>
      </c>
      <c r="O19" s="740">
        <v>0</v>
      </c>
      <c r="P19" s="615">
        <f t="shared" si="4"/>
        <v>0</v>
      </c>
      <c r="Q19" s="431"/>
      <c r="R19" s="429" t="s">
        <v>60</v>
      </c>
      <c r="S19" s="598">
        <v>0</v>
      </c>
      <c r="T19" s="598">
        <v>0</v>
      </c>
      <c r="U19" s="598">
        <v>0</v>
      </c>
      <c r="V19" s="229">
        <v>0</v>
      </c>
      <c r="W19" s="740">
        <v>0</v>
      </c>
      <c r="X19" s="628">
        <f t="shared" si="5"/>
        <v>0</v>
      </c>
      <c r="Y19" s="431"/>
      <c r="Z19" s="429" t="s">
        <v>60</v>
      </c>
      <c r="AA19" s="598">
        <v>0</v>
      </c>
      <c r="AB19" s="598">
        <v>0</v>
      </c>
      <c r="AC19" s="598">
        <v>0</v>
      </c>
      <c r="AD19" s="229">
        <v>0</v>
      </c>
      <c r="AE19" s="740">
        <v>0</v>
      </c>
      <c r="AF19" s="628">
        <f t="shared" si="6"/>
        <v>0</v>
      </c>
      <c r="AH19" s="35"/>
      <c r="AI19" s="35"/>
      <c r="AJ19" s="35"/>
      <c r="AK19" s="35"/>
      <c r="AL19" s="35"/>
      <c r="AM19" s="35"/>
      <c r="AN19" s="35"/>
      <c r="AO19" s="35"/>
      <c r="AP19" s="35"/>
      <c r="AQ19" s="35"/>
      <c r="AR19" s="35"/>
    </row>
    <row r="20" spans="1:44">
      <c r="A20" s="223" t="s">
        <v>464</v>
      </c>
      <c r="B20" s="429" t="s">
        <v>60</v>
      </c>
      <c r="C20" s="598">
        <f t="shared" si="1"/>
        <v>300</v>
      </c>
      <c r="D20" s="555">
        <v>0</v>
      </c>
      <c r="E20" s="555">
        <v>0</v>
      </c>
      <c r="F20" s="229">
        <f t="shared" si="7"/>
        <v>1686.0000000000011</v>
      </c>
      <c r="G20" s="376">
        <f t="shared" si="7"/>
        <v>32725.5</v>
      </c>
      <c r="H20" s="615">
        <f t="shared" si="3"/>
        <v>1.8780876515946108E-3</v>
      </c>
      <c r="I20" s="431"/>
      <c r="J20" s="429" t="s">
        <v>60</v>
      </c>
      <c r="K20" s="613">
        <v>144</v>
      </c>
      <c r="L20" s="598">
        <v>0</v>
      </c>
      <c r="M20" s="598">
        <v>0</v>
      </c>
      <c r="N20" s="613">
        <v>809.28000000000054</v>
      </c>
      <c r="O20" s="774">
        <v>15699</v>
      </c>
      <c r="P20" s="615">
        <f t="shared" si="4"/>
        <v>1.6219291398757482E-3</v>
      </c>
      <c r="Q20" s="431"/>
      <c r="R20" s="429" t="s">
        <v>60</v>
      </c>
      <c r="S20" s="765">
        <v>156</v>
      </c>
      <c r="T20" s="598">
        <v>0</v>
      </c>
      <c r="U20" s="598">
        <v>0</v>
      </c>
      <c r="V20" s="766">
        <v>876.7200000000006</v>
      </c>
      <c r="W20" s="774">
        <v>17026.5</v>
      </c>
      <c r="X20" s="628">
        <f t="shared" si="5"/>
        <v>2.1981899043221772E-3</v>
      </c>
      <c r="Y20" s="431"/>
      <c r="Z20" s="429" t="s">
        <v>60</v>
      </c>
      <c r="AA20" s="765">
        <v>85</v>
      </c>
      <c r="AB20" s="598">
        <v>0</v>
      </c>
      <c r="AC20" s="598">
        <v>0</v>
      </c>
      <c r="AD20" s="766">
        <v>477.70000000000027</v>
      </c>
      <c r="AE20" s="774">
        <v>9192.75</v>
      </c>
      <c r="AF20" s="628">
        <f t="shared" si="6"/>
        <v>1.1085503741171678E-3</v>
      </c>
      <c r="AH20" s="35"/>
      <c r="AI20" s="35"/>
      <c r="AJ20" s="35"/>
      <c r="AK20" s="35"/>
      <c r="AL20" s="35"/>
      <c r="AM20" s="35"/>
      <c r="AN20" s="35"/>
      <c r="AO20" s="35"/>
      <c r="AP20" s="35"/>
      <c r="AQ20" s="35"/>
      <c r="AR20" s="35"/>
    </row>
    <row r="21" spans="1:44" ht="13">
      <c r="A21" s="432" t="s">
        <v>14</v>
      </c>
      <c r="B21" s="431"/>
      <c r="C21" s="527"/>
      <c r="D21" s="232"/>
      <c r="E21" s="232"/>
      <c r="F21" s="232"/>
      <c r="G21" s="232"/>
      <c r="H21" s="584"/>
      <c r="I21" s="431"/>
      <c r="J21" s="431"/>
      <c r="K21" s="610"/>
      <c r="L21" s="232"/>
      <c r="M21" s="232"/>
      <c r="N21" s="232"/>
      <c r="O21" s="232"/>
      <c r="P21" s="753"/>
      <c r="Q21" s="587"/>
      <c r="R21" s="431"/>
      <c r="S21" s="610"/>
      <c r="T21" s="318"/>
      <c r="U21" s="318"/>
      <c r="V21" s="318"/>
      <c r="W21" s="318"/>
      <c r="X21" s="754"/>
      <c r="Y21" s="431"/>
      <c r="Z21" s="431"/>
      <c r="AA21" s="610"/>
      <c r="AB21" s="318"/>
      <c r="AC21" s="318"/>
      <c r="AD21" s="318"/>
      <c r="AE21" s="318"/>
      <c r="AF21" s="754"/>
    </row>
    <row r="22" spans="1:44" s="434" customFormat="1" ht="14.5">
      <c r="A22" s="223" t="s">
        <v>407</v>
      </c>
      <c r="B22" s="429" t="s">
        <v>64</v>
      </c>
      <c r="C22" s="598">
        <f>K22+S22</f>
        <v>8845</v>
      </c>
      <c r="D22" s="555">
        <v>0</v>
      </c>
      <c r="E22" s="555">
        <v>0</v>
      </c>
      <c r="F22" s="229">
        <f>N22+V22</f>
        <v>4742.5835425804999</v>
      </c>
      <c r="G22" s="376">
        <f>O22+W22</f>
        <v>3072456.1099999952</v>
      </c>
      <c r="H22" s="616">
        <f>G22/$G$56</f>
        <v>0.17632555286420085</v>
      </c>
      <c r="I22" s="431"/>
      <c r="J22" s="429" t="s">
        <v>64</v>
      </c>
      <c r="K22" s="613">
        <v>4424</v>
      </c>
      <c r="L22" s="598">
        <v>0</v>
      </c>
      <c r="M22" s="598">
        <v>0</v>
      </c>
      <c r="N22" s="613">
        <v>2039.5993515007215</v>
      </c>
      <c r="O22" s="774">
        <v>1537663.889999995</v>
      </c>
      <c r="P22" s="615">
        <f>O22/$O$56</f>
        <v>0.15886246706960247</v>
      </c>
      <c r="Q22" s="588"/>
      <c r="R22" s="429" t="s">
        <v>64</v>
      </c>
      <c r="S22" s="765">
        <v>4421</v>
      </c>
      <c r="T22" s="598">
        <v>0</v>
      </c>
      <c r="U22" s="598">
        <v>0</v>
      </c>
      <c r="V22" s="766">
        <v>2702.9841910797782</v>
      </c>
      <c r="W22" s="774">
        <v>1534792.2200000002</v>
      </c>
      <c r="X22" s="628">
        <f>W22/$W$56</f>
        <v>0.19814787321153626</v>
      </c>
      <c r="Y22" s="431"/>
      <c r="Z22" s="429" t="s">
        <v>64</v>
      </c>
      <c r="AA22" s="765">
        <v>3931</v>
      </c>
      <c r="AB22" s="598">
        <v>0</v>
      </c>
      <c r="AC22" s="598">
        <v>0</v>
      </c>
      <c r="AD22" s="766">
        <v>4454.155351459277</v>
      </c>
      <c r="AE22" s="774">
        <v>1471224.6000000054</v>
      </c>
      <c r="AF22" s="628">
        <f>AE22/$AE$56</f>
        <v>0.17741443863266013</v>
      </c>
    </row>
    <row r="23" spans="1:44">
      <c r="A23" s="435" t="s">
        <v>72</v>
      </c>
      <c r="B23" s="436" t="s">
        <v>64</v>
      </c>
      <c r="C23" s="598">
        <f>K23+S23</f>
        <v>861</v>
      </c>
      <c r="D23" s="555">
        <v>0</v>
      </c>
      <c r="E23" s="555">
        <v>0</v>
      </c>
      <c r="F23" s="229">
        <f>N23+V23</f>
        <v>25504.13999999997</v>
      </c>
      <c r="G23" s="376">
        <f>O23+W23</f>
        <v>1388570.1800000002</v>
      </c>
      <c r="H23" s="616">
        <f>G23/$G$56</f>
        <v>7.9688820902064333E-2</v>
      </c>
      <c r="I23" s="431"/>
      <c r="J23" s="436" t="s">
        <v>64</v>
      </c>
      <c r="K23" s="613">
        <v>471</v>
      </c>
      <c r="L23" s="598">
        <v>0</v>
      </c>
      <c r="M23" s="598">
        <v>0</v>
      </c>
      <c r="N23" s="613">
        <v>13313.270000000024</v>
      </c>
      <c r="O23" s="774">
        <v>772872.1600000005</v>
      </c>
      <c r="P23" s="615">
        <f>O23/$O$56</f>
        <v>7.9848644990299533E-2</v>
      </c>
      <c r="Q23" s="589"/>
      <c r="R23" s="436" t="s">
        <v>64</v>
      </c>
      <c r="S23" s="765">
        <v>390</v>
      </c>
      <c r="T23" s="598">
        <v>0</v>
      </c>
      <c r="U23" s="598">
        <v>0</v>
      </c>
      <c r="V23" s="766">
        <v>12190.869999999948</v>
      </c>
      <c r="W23" s="774">
        <v>615698.01999999979</v>
      </c>
      <c r="X23" s="628">
        <f>W23/$W$56</f>
        <v>7.9489100618163069E-2</v>
      </c>
      <c r="Y23" s="431"/>
      <c r="Z23" s="436" t="s">
        <v>64</v>
      </c>
      <c r="AA23" s="765">
        <v>445</v>
      </c>
      <c r="AB23" s="598">
        <v>0</v>
      </c>
      <c r="AC23" s="598">
        <v>0</v>
      </c>
      <c r="AD23" s="766">
        <v>11074.400000000016</v>
      </c>
      <c r="AE23" s="774">
        <v>677497.00000000047</v>
      </c>
      <c r="AF23" s="628">
        <f>AE23/$AE$56</f>
        <v>8.1699116457345108E-2</v>
      </c>
    </row>
    <row r="24" spans="1:44" ht="13">
      <c r="A24" s="432" t="s">
        <v>73</v>
      </c>
      <c r="B24" s="431"/>
      <c r="C24" s="527"/>
      <c r="D24" s="318"/>
      <c r="E24" s="318"/>
      <c r="F24" s="232"/>
      <c r="G24" s="232"/>
      <c r="H24" s="584"/>
      <c r="I24" s="431"/>
      <c r="J24" s="431"/>
      <c r="K24" s="610"/>
      <c r="L24" s="318"/>
      <c r="M24" s="318"/>
      <c r="N24" s="318"/>
      <c r="O24" s="318"/>
      <c r="P24" s="753"/>
      <c r="Q24" s="588"/>
      <c r="R24" s="431"/>
      <c r="S24" s="610"/>
      <c r="T24" s="318"/>
      <c r="U24" s="318"/>
      <c r="V24" s="318"/>
      <c r="W24" s="318"/>
      <c r="X24" s="754"/>
      <c r="Y24" s="431"/>
      <c r="Z24" s="431"/>
      <c r="AA24" s="610"/>
      <c r="AB24" s="318"/>
      <c r="AC24" s="318"/>
      <c r="AD24" s="318"/>
      <c r="AE24" s="318"/>
      <c r="AF24" s="754"/>
    </row>
    <row r="25" spans="1:44">
      <c r="A25" s="223" t="s">
        <v>75</v>
      </c>
      <c r="B25" s="429" t="s">
        <v>64</v>
      </c>
      <c r="C25" s="598">
        <f t="shared" ref="C25:C34" si="8">K25+S25</f>
        <v>1225</v>
      </c>
      <c r="D25" s="555">
        <v>0</v>
      </c>
      <c r="E25" s="555">
        <v>0</v>
      </c>
      <c r="F25" s="229">
        <f t="shared" ref="F25:F34" si="9">N25+V25</f>
        <v>-39404.199999999859</v>
      </c>
      <c r="G25" s="376">
        <f t="shared" ref="G25:G34" si="10">O25+W25</f>
        <v>2518074.4300000025</v>
      </c>
      <c r="H25" s="616">
        <f t="shared" ref="H25:H34" si="11">G25/$G$56</f>
        <v>0.14451007601959154</v>
      </c>
      <c r="I25" s="431"/>
      <c r="J25" s="429" t="s">
        <v>64</v>
      </c>
      <c r="K25" s="613">
        <v>494</v>
      </c>
      <c r="L25" s="598">
        <v>0</v>
      </c>
      <c r="M25" s="598">
        <v>0</v>
      </c>
      <c r="N25" s="229">
        <v>-15718.339999999936</v>
      </c>
      <c r="O25" s="774">
        <v>1018853.3700000003</v>
      </c>
      <c r="P25" s="615">
        <f t="shared" ref="P25:P34" si="12">O25/$O$56</f>
        <v>0.10526198930273317</v>
      </c>
      <c r="Q25" s="588"/>
      <c r="R25" s="429" t="s">
        <v>64</v>
      </c>
      <c r="S25" s="765">
        <v>731</v>
      </c>
      <c r="T25" s="598">
        <v>0</v>
      </c>
      <c r="U25" s="598">
        <v>0</v>
      </c>
      <c r="V25" s="229">
        <v>-23685.859999999921</v>
      </c>
      <c r="W25" s="774">
        <v>1499221.0600000019</v>
      </c>
      <c r="X25" s="628">
        <f t="shared" ref="X25:X34" si="13">W25/$W$56</f>
        <v>0.1935554928164448</v>
      </c>
      <c r="Y25" s="431"/>
      <c r="Z25" s="429" t="s">
        <v>64</v>
      </c>
      <c r="AA25" s="765">
        <v>510</v>
      </c>
      <c r="AB25" s="598">
        <v>0</v>
      </c>
      <c r="AC25" s="598">
        <v>0</v>
      </c>
      <c r="AD25" s="229">
        <v>-21698.509999999875</v>
      </c>
      <c r="AE25" s="774">
        <v>1063354.96</v>
      </c>
      <c r="AF25" s="628">
        <f t="shared" ref="AF25:AF34" si="14">AE25/$AE$56</f>
        <v>0.12822958730818806</v>
      </c>
    </row>
    <row r="26" spans="1:44">
      <c r="A26" s="223" t="s">
        <v>76</v>
      </c>
      <c r="B26" s="429" t="s">
        <v>64</v>
      </c>
      <c r="C26" s="598">
        <f t="shared" si="8"/>
        <v>0</v>
      </c>
      <c r="D26" s="555">
        <v>0</v>
      </c>
      <c r="E26" s="555">
        <v>0</v>
      </c>
      <c r="F26" s="229">
        <f t="shared" si="9"/>
        <v>0</v>
      </c>
      <c r="G26" s="376">
        <f t="shared" si="10"/>
        <v>0</v>
      </c>
      <c r="H26" s="616">
        <f t="shared" si="11"/>
        <v>0</v>
      </c>
      <c r="I26" s="431"/>
      <c r="J26" s="429" t="s">
        <v>64</v>
      </c>
      <c r="K26" s="598">
        <v>0</v>
      </c>
      <c r="L26" s="598">
        <v>0</v>
      </c>
      <c r="M26" s="598">
        <v>0</v>
      </c>
      <c r="N26" s="598">
        <v>0</v>
      </c>
      <c r="O26" s="740">
        <v>0</v>
      </c>
      <c r="P26" s="615">
        <f t="shared" si="12"/>
        <v>0</v>
      </c>
      <c r="Q26" s="588"/>
      <c r="R26" s="429" t="s">
        <v>64</v>
      </c>
      <c r="S26" s="598">
        <v>0</v>
      </c>
      <c r="T26" s="598">
        <v>0</v>
      </c>
      <c r="U26" s="598">
        <v>0</v>
      </c>
      <c r="V26" s="598">
        <v>0</v>
      </c>
      <c r="W26" s="740">
        <v>0</v>
      </c>
      <c r="X26" s="628">
        <f t="shared" si="13"/>
        <v>0</v>
      </c>
      <c r="Y26" s="431"/>
      <c r="Z26" s="429" t="s">
        <v>64</v>
      </c>
      <c r="AA26" s="598">
        <v>0</v>
      </c>
      <c r="AB26" s="598">
        <v>0</v>
      </c>
      <c r="AC26" s="598">
        <v>0</v>
      </c>
      <c r="AD26" s="598">
        <v>0</v>
      </c>
      <c r="AE26" s="740">
        <v>0</v>
      </c>
      <c r="AF26" s="628">
        <f t="shared" si="14"/>
        <v>0</v>
      </c>
    </row>
    <row r="27" spans="1:44">
      <c r="A27" s="223" t="s">
        <v>77</v>
      </c>
      <c r="B27" s="429" t="s">
        <v>64</v>
      </c>
      <c r="C27" s="598">
        <f t="shared" si="8"/>
        <v>0</v>
      </c>
      <c r="D27" s="555">
        <v>0</v>
      </c>
      <c r="E27" s="555">
        <v>0</v>
      </c>
      <c r="F27" s="229">
        <f t="shared" si="9"/>
        <v>0</v>
      </c>
      <c r="G27" s="376">
        <f t="shared" si="10"/>
        <v>0</v>
      </c>
      <c r="H27" s="616">
        <f t="shared" si="11"/>
        <v>0</v>
      </c>
      <c r="I27" s="431"/>
      <c r="J27" s="429" t="s">
        <v>64</v>
      </c>
      <c r="K27" s="598">
        <v>0</v>
      </c>
      <c r="L27" s="598">
        <v>0</v>
      </c>
      <c r="M27" s="598">
        <v>0</v>
      </c>
      <c r="N27" s="598">
        <v>0</v>
      </c>
      <c r="O27" s="740">
        <v>0</v>
      </c>
      <c r="P27" s="615">
        <f t="shared" si="12"/>
        <v>0</v>
      </c>
      <c r="Q27" s="588"/>
      <c r="R27" s="429" t="s">
        <v>64</v>
      </c>
      <c r="S27" s="598">
        <v>0</v>
      </c>
      <c r="T27" s="598">
        <v>0</v>
      </c>
      <c r="U27" s="598">
        <v>0</v>
      </c>
      <c r="V27" s="598">
        <v>0</v>
      </c>
      <c r="W27" s="740">
        <v>0</v>
      </c>
      <c r="X27" s="628">
        <f t="shared" si="13"/>
        <v>0</v>
      </c>
      <c r="Y27" s="431"/>
      <c r="Z27" s="429" t="s">
        <v>64</v>
      </c>
      <c r="AA27" s="598">
        <v>0</v>
      </c>
      <c r="AB27" s="598">
        <v>0</v>
      </c>
      <c r="AC27" s="598">
        <v>0</v>
      </c>
      <c r="AD27" s="598">
        <v>0</v>
      </c>
      <c r="AE27" s="740">
        <v>0</v>
      </c>
      <c r="AF27" s="628">
        <f t="shared" si="14"/>
        <v>0</v>
      </c>
    </row>
    <row r="28" spans="1:44">
      <c r="A28" s="223" t="s">
        <v>78</v>
      </c>
      <c r="B28" s="429" t="s">
        <v>64</v>
      </c>
      <c r="C28" s="598">
        <f t="shared" si="8"/>
        <v>0</v>
      </c>
      <c r="D28" s="555">
        <v>0</v>
      </c>
      <c r="E28" s="555">
        <v>0</v>
      </c>
      <c r="F28" s="229">
        <f t="shared" si="9"/>
        <v>0</v>
      </c>
      <c r="G28" s="376">
        <f t="shared" si="10"/>
        <v>0</v>
      </c>
      <c r="H28" s="616">
        <f t="shared" si="11"/>
        <v>0</v>
      </c>
      <c r="I28" s="431"/>
      <c r="J28" s="429" t="s">
        <v>64</v>
      </c>
      <c r="K28" s="598">
        <v>0</v>
      </c>
      <c r="L28" s="598">
        <v>0</v>
      </c>
      <c r="M28" s="598">
        <v>0</v>
      </c>
      <c r="N28" s="598">
        <v>0</v>
      </c>
      <c r="O28" s="740">
        <v>0</v>
      </c>
      <c r="P28" s="615">
        <f t="shared" si="12"/>
        <v>0</v>
      </c>
      <c r="Q28" s="588"/>
      <c r="R28" s="429" t="s">
        <v>64</v>
      </c>
      <c r="S28" s="598">
        <v>0</v>
      </c>
      <c r="T28" s="598">
        <v>0</v>
      </c>
      <c r="U28" s="598">
        <v>0</v>
      </c>
      <c r="V28" s="598">
        <v>0</v>
      </c>
      <c r="W28" s="740">
        <v>0</v>
      </c>
      <c r="X28" s="628">
        <f t="shared" si="13"/>
        <v>0</v>
      </c>
      <c r="Y28" s="431"/>
      <c r="Z28" s="429" t="s">
        <v>64</v>
      </c>
      <c r="AA28" s="598">
        <v>0</v>
      </c>
      <c r="AB28" s="598">
        <v>0</v>
      </c>
      <c r="AC28" s="598">
        <v>0</v>
      </c>
      <c r="AD28" s="598">
        <v>0</v>
      </c>
      <c r="AE28" s="740">
        <v>0</v>
      </c>
      <c r="AF28" s="628">
        <f t="shared" si="14"/>
        <v>0</v>
      </c>
    </row>
    <row r="29" spans="1:44">
      <c r="A29" s="223" t="s">
        <v>465</v>
      </c>
      <c r="B29" s="429" t="s">
        <v>64</v>
      </c>
      <c r="C29" s="598">
        <f t="shared" si="8"/>
        <v>0</v>
      </c>
      <c r="D29" s="555">
        <v>0</v>
      </c>
      <c r="E29" s="555">
        <v>0</v>
      </c>
      <c r="F29" s="229">
        <f t="shared" si="9"/>
        <v>0</v>
      </c>
      <c r="G29" s="376">
        <f t="shared" si="10"/>
        <v>0</v>
      </c>
      <c r="H29" s="616">
        <f t="shared" si="11"/>
        <v>0</v>
      </c>
      <c r="I29" s="431"/>
      <c r="J29" s="429" t="s">
        <v>64</v>
      </c>
      <c r="K29" s="598">
        <v>0</v>
      </c>
      <c r="L29" s="598">
        <v>0</v>
      </c>
      <c r="M29" s="598">
        <v>0</v>
      </c>
      <c r="N29" s="598">
        <v>0</v>
      </c>
      <c r="O29" s="740">
        <v>0</v>
      </c>
      <c r="P29" s="615">
        <f t="shared" si="12"/>
        <v>0</v>
      </c>
      <c r="Q29" s="588"/>
      <c r="R29" s="429" t="s">
        <v>64</v>
      </c>
      <c r="S29" s="598">
        <v>0</v>
      </c>
      <c r="T29" s="598">
        <v>0</v>
      </c>
      <c r="U29" s="598">
        <v>0</v>
      </c>
      <c r="V29" s="598">
        <v>0</v>
      </c>
      <c r="W29" s="740">
        <v>0</v>
      </c>
      <c r="X29" s="628">
        <f t="shared" si="13"/>
        <v>0</v>
      </c>
      <c r="Y29" s="431"/>
      <c r="Z29" s="429" t="s">
        <v>64</v>
      </c>
      <c r="AA29" s="598">
        <v>0</v>
      </c>
      <c r="AB29" s="598">
        <v>0</v>
      </c>
      <c r="AC29" s="598">
        <v>0</v>
      </c>
      <c r="AD29" s="598">
        <v>0</v>
      </c>
      <c r="AE29" s="740">
        <v>0</v>
      </c>
      <c r="AF29" s="628">
        <f t="shared" si="14"/>
        <v>0</v>
      </c>
    </row>
    <row r="30" spans="1:44">
      <c r="A30" s="223" t="s">
        <v>79</v>
      </c>
      <c r="B30" s="429" t="s">
        <v>64</v>
      </c>
      <c r="C30" s="598">
        <f t="shared" si="8"/>
        <v>237</v>
      </c>
      <c r="D30" s="555">
        <v>0</v>
      </c>
      <c r="E30" s="555">
        <v>0</v>
      </c>
      <c r="F30" s="229">
        <f t="shared" si="9"/>
        <v>2633.069999999997</v>
      </c>
      <c r="G30" s="376">
        <f t="shared" si="10"/>
        <v>156195</v>
      </c>
      <c r="H30" s="616">
        <f t="shared" si="11"/>
        <v>8.9638936224296119E-3</v>
      </c>
      <c r="I30" s="431"/>
      <c r="J30" s="429" t="s">
        <v>64</v>
      </c>
      <c r="K30" s="613">
        <v>110</v>
      </c>
      <c r="L30" s="598">
        <v>0</v>
      </c>
      <c r="M30" s="598">
        <v>0</v>
      </c>
      <c r="N30" s="613">
        <v>1222.0999999999992</v>
      </c>
      <c r="O30" s="774">
        <v>73517.5</v>
      </c>
      <c r="P30" s="615">
        <f t="shared" si="12"/>
        <v>7.5953994229451122E-3</v>
      </c>
      <c r="Q30" s="588"/>
      <c r="R30" s="429" t="s">
        <v>64</v>
      </c>
      <c r="S30" s="765">
        <v>127</v>
      </c>
      <c r="T30" s="598">
        <v>0</v>
      </c>
      <c r="U30" s="598">
        <v>0</v>
      </c>
      <c r="V30" s="766">
        <v>1410.9699999999975</v>
      </c>
      <c r="W30" s="774">
        <v>82677.5</v>
      </c>
      <c r="X30" s="628">
        <f t="shared" si="13"/>
        <v>1.0673999108131254E-2</v>
      </c>
      <c r="Y30" s="431"/>
      <c r="Z30" s="429" t="s">
        <v>64</v>
      </c>
      <c r="AA30" s="765">
        <v>42</v>
      </c>
      <c r="AB30" s="598"/>
      <c r="AC30" s="598"/>
      <c r="AD30" s="766">
        <v>466.6200000000004</v>
      </c>
      <c r="AE30" s="774">
        <v>35897.5</v>
      </c>
      <c r="AF30" s="628">
        <f t="shared" si="14"/>
        <v>4.3288664496337909E-3</v>
      </c>
    </row>
    <row r="31" spans="1:44">
      <c r="A31" s="223" t="s">
        <v>466</v>
      </c>
      <c r="B31" s="429" t="s">
        <v>64</v>
      </c>
      <c r="C31" s="598">
        <f t="shared" si="8"/>
        <v>0</v>
      </c>
      <c r="D31" s="555">
        <v>0</v>
      </c>
      <c r="E31" s="555">
        <v>0</v>
      </c>
      <c r="F31" s="229">
        <f t="shared" si="9"/>
        <v>0</v>
      </c>
      <c r="G31" s="376">
        <f t="shared" si="10"/>
        <v>0</v>
      </c>
      <c r="H31" s="616">
        <f t="shared" si="11"/>
        <v>0</v>
      </c>
      <c r="I31" s="431"/>
      <c r="J31" s="429" t="s">
        <v>64</v>
      </c>
      <c r="K31" s="598">
        <v>0</v>
      </c>
      <c r="L31" s="598">
        <v>0</v>
      </c>
      <c r="M31" s="598">
        <v>0</v>
      </c>
      <c r="N31" s="598">
        <v>0</v>
      </c>
      <c r="O31" s="740">
        <v>0</v>
      </c>
      <c r="P31" s="615">
        <f t="shared" si="12"/>
        <v>0</v>
      </c>
      <c r="Q31" s="588"/>
      <c r="R31" s="429" t="s">
        <v>64</v>
      </c>
      <c r="S31" s="598">
        <v>0</v>
      </c>
      <c r="T31" s="598">
        <v>0</v>
      </c>
      <c r="U31" s="598">
        <v>0</v>
      </c>
      <c r="V31" s="598">
        <v>0</v>
      </c>
      <c r="W31" s="740">
        <v>0</v>
      </c>
      <c r="X31" s="628">
        <f t="shared" si="13"/>
        <v>0</v>
      </c>
      <c r="Y31" s="431"/>
      <c r="Z31" s="429" t="s">
        <v>64</v>
      </c>
      <c r="AA31" s="598">
        <v>0</v>
      </c>
      <c r="AB31" s="598">
        <v>0</v>
      </c>
      <c r="AC31" s="598">
        <v>0</v>
      </c>
      <c r="AD31" s="598">
        <v>0</v>
      </c>
      <c r="AE31" s="740">
        <v>0</v>
      </c>
      <c r="AF31" s="628">
        <f t="shared" si="14"/>
        <v>0</v>
      </c>
    </row>
    <row r="32" spans="1:44">
      <c r="A32" s="223" t="s">
        <v>467</v>
      </c>
      <c r="B32" s="429" t="s">
        <v>64</v>
      </c>
      <c r="C32" s="598">
        <f t="shared" si="8"/>
        <v>1906</v>
      </c>
      <c r="D32" s="555">
        <v>0</v>
      </c>
      <c r="E32" s="555">
        <v>0</v>
      </c>
      <c r="F32" s="229">
        <f t="shared" si="9"/>
        <v>21175.66000000004</v>
      </c>
      <c r="G32" s="376">
        <f t="shared" si="10"/>
        <v>194708.5</v>
      </c>
      <c r="H32" s="616">
        <f t="shared" si="11"/>
        <v>1.1174149501474669E-2</v>
      </c>
      <c r="I32" s="431"/>
      <c r="J32" s="429" t="s">
        <v>64</v>
      </c>
      <c r="K32" s="613">
        <v>987</v>
      </c>
      <c r="L32" s="598">
        <v>0</v>
      </c>
      <c r="M32" s="598">
        <v>0</v>
      </c>
      <c r="N32" s="613">
        <v>10965.57000000004</v>
      </c>
      <c r="O32" s="774">
        <v>102239</v>
      </c>
      <c r="P32" s="615">
        <f t="shared" si="12"/>
        <v>1.0562737329241137E-2</v>
      </c>
      <c r="Q32" s="589"/>
      <c r="R32" s="429" t="s">
        <v>64</v>
      </c>
      <c r="S32" s="765">
        <v>919</v>
      </c>
      <c r="T32" s="598">
        <v>0</v>
      </c>
      <c r="U32" s="598">
        <v>0</v>
      </c>
      <c r="V32" s="766">
        <v>10210.09</v>
      </c>
      <c r="W32" s="774">
        <v>92469.5</v>
      </c>
      <c r="X32" s="628">
        <f t="shared" si="13"/>
        <v>1.1938185848983617E-2</v>
      </c>
      <c r="Y32" s="431"/>
      <c r="Z32" s="429" t="s">
        <v>64</v>
      </c>
      <c r="AA32" s="765">
        <v>378</v>
      </c>
      <c r="AB32" s="598">
        <v>0</v>
      </c>
      <c r="AC32" s="598">
        <v>0</v>
      </c>
      <c r="AD32" s="766">
        <v>4199.5800000000118</v>
      </c>
      <c r="AE32" s="774">
        <v>38113</v>
      </c>
      <c r="AF32" s="628">
        <f t="shared" si="14"/>
        <v>4.5960327876563177E-3</v>
      </c>
    </row>
    <row r="33" spans="1:32">
      <c r="A33" s="223" t="s">
        <v>468</v>
      </c>
      <c r="B33" s="429" t="s">
        <v>64</v>
      </c>
      <c r="C33" s="598">
        <f t="shared" si="8"/>
        <v>0</v>
      </c>
      <c r="D33" s="555">
        <v>0</v>
      </c>
      <c r="E33" s="555">
        <v>0</v>
      </c>
      <c r="F33" s="229">
        <f t="shared" si="9"/>
        <v>0</v>
      </c>
      <c r="G33" s="376">
        <f t="shared" si="10"/>
        <v>0</v>
      </c>
      <c r="H33" s="616">
        <f t="shared" si="11"/>
        <v>0</v>
      </c>
      <c r="I33" s="431"/>
      <c r="J33" s="429" t="s">
        <v>64</v>
      </c>
      <c r="K33" s="598">
        <v>0</v>
      </c>
      <c r="L33" s="598">
        <v>0</v>
      </c>
      <c r="M33" s="598">
        <v>0</v>
      </c>
      <c r="N33" s="598">
        <v>0</v>
      </c>
      <c r="O33" s="740">
        <v>0</v>
      </c>
      <c r="P33" s="615">
        <f t="shared" si="12"/>
        <v>0</v>
      </c>
      <c r="Q33" s="588"/>
      <c r="R33" s="429" t="s">
        <v>64</v>
      </c>
      <c r="S33" s="598">
        <v>0</v>
      </c>
      <c r="T33" s="598">
        <v>0</v>
      </c>
      <c r="U33" s="598">
        <v>0</v>
      </c>
      <c r="V33" s="598">
        <v>0</v>
      </c>
      <c r="W33" s="740">
        <v>0</v>
      </c>
      <c r="X33" s="628">
        <f t="shared" si="13"/>
        <v>0</v>
      </c>
      <c r="Y33" s="431"/>
      <c r="Z33" s="429" t="s">
        <v>64</v>
      </c>
      <c r="AA33" s="598">
        <v>0</v>
      </c>
      <c r="AB33" s="598">
        <v>0</v>
      </c>
      <c r="AC33" s="598">
        <v>0</v>
      </c>
      <c r="AD33" s="598">
        <v>0</v>
      </c>
      <c r="AE33" s="740">
        <v>0</v>
      </c>
      <c r="AF33" s="628">
        <f t="shared" si="14"/>
        <v>0</v>
      </c>
    </row>
    <row r="34" spans="1:32">
      <c r="A34" s="223" t="s">
        <v>498</v>
      </c>
      <c r="B34" s="429" t="s">
        <v>64</v>
      </c>
      <c r="C34" s="598">
        <f t="shared" si="8"/>
        <v>0</v>
      </c>
      <c r="D34" s="555">
        <v>0</v>
      </c>
      <c r="E34" s="555">
        <v>0</v>
      </c>
      <c r="F34" s="229">
        <f t="shared" si="9"/>
        <v>0</v>
      </c>
      <c r="G34" s="376">
        <f t="shared" si="10"/>
        <v>0</v>
      </c>
      <c r="H34" s="616">
        <f t="shared" si="11"/>
        <v>0</v>
      </c>
      <c r="I34" s="431"/>
      <c r="J34" s="429" t="s">
        <v>64</v>
      </c>
      <c r="K34" s="598">
        <v>0</v>
      </c>
      <c r="L34" s="598">
        <v>0</v>
      </c>
      <c r="M34" s="598">
        <v>0</v>
      </c>
      <c r="N34" s="598">
        <v>0</v>
      </c>
      <c r="O34" s="740">
        <v>0</v>
      </c>
      <c r="P34" s="615">
        <f t="shared" si="12"/>
        <v>0</v>
      </c>
      <c r="Q34" s="588"/>
      <c r="R34" s="429" t="s">
        <v>64</v>
      </c>
      <c r="S34" s="598">
        <v>0</v>
      </c>
      <c r="T34" s="598">
        <v>0</v>
      </c>
      <c r="U34" s="598">
        <v>0</v>
      </c>
      <c r="V34" s="598">
        <v>0</v>
      </c>
      <c r="W34" s="740">
        <v>0</v>
      </c>
      <c r="X34" s="628">
        <f t="shared" si="13"/>
        <v>0</v>
      </c>
      <c r="Y34" s="431"/>
      <c r="Z34" s="429" t="s">
        <v>64</v>
      </c>
      <c r="AA34" s="598">
        <v>0</v>
      </c>
      <c r="AB34" s="598">
        <v>0</v>
      </c>
      <c r="AC34" s="598">
        <v>0</v>
      </c>
      <c r="AD34" s="598">
        <v>0</v>
      </c>
      <c r="AE34" s="740">
        <v>0</v>
      </c>
      <c r="AF34" s="628">
        <f t="shared" si="14"/>
        <v>0</v>
      </c>
    </row>
    <row r="35" spans="1:32" ht="13">
      <c r="A35" s="432" t="s">
        <v>81</v>
      </c>
      <c r="B35" s="431"/>
      <c r="C35" s="585"/>
      <c r="D35" s="232"/>
      <c r="E35" s="526"/>
      <c r="F35" s="439"/>
      <c r="G35" s="527"/>
      <c r="H35" s="584"/>
      <c r="I35" s="431"/>
      <c r="J35" s="431"/>
      <c r="K35" s="585"/>
      <c r="L35" s="232"/>
      <c r="M35" s="526"/>
      <c r="N35" s="245"/>
      <c r="O35" s="612"/>
      <c r="P35" s="753"/>
      <c r="Q35" s="588"/>
      <c r="R35" s="431"/>
      <c r="S35" s="585"/>
      <c r="T35" s="318"/>
      <c r="U35" s="775"/>
      <c r="V35" s="318"/>
      <c r="W35" s="610"/>
      <c r="X35" s="754"/>
      <c r="Y35" s="431"/>
      <c r="Z35" s="431"/>
      <c r="AA35" s="585"/>
      <c r="AB35" s="318"/>
      <c r="AC35" s="775"/>
      <c r="AD35" s="318"/>
      <c r="AE35" s="610"/>
      <c r="AF35" s="754"/>
    </row>
    <row r="36" spans="1:32">
      <c r="A36" s="223" t="s">
        <v>82</v>
      </c>
      <c r="B36" s="429" t="s">
        <v>64</v>
      </c>
      <c r="C36" s="598">
        <f>K36+S36</f>
        <v>3470</v>
      </c>
      <c r="D36" s="555">
        <v>0</v>
      </c>
      <c r="E36" s="555">
        <v>0</v>
      </c>
      <c r="F36" s="229">
        <f>N36+V36</f>
        <v>-4268.1000000000531</v>
      </c>
      <c r="G36" s="376">
        <f>O36+W36</f>
        <v>197736.13999999891</v>
      </c>
      <c r="H36" s="616">
        <f>G36/$G$56</f>
        <v>1.134790309721719E-2</v>
      </c>
      <c r="I36" s="431"/>
      <c r="J36" s="429" t="s">
        <v>64</v>
      </c>
      <c r="K36" s="613">
        <v>1907</v>
      </c>
      <c r="L36" s="598">
        <v>0</v>
      </c>
      <c r="M36" s="598">
        <v>0</v>
      </c>
      <c r="N36" s="229">
        <v>-2345.6100000000297</v>
      </c>
      <c r="O36" s="774">
        <v>110000.70999999954</v>
      </c>
      <c r="P36" s="615">
        <f>O36/$O$56</f>
        <v>1.1364631948278289E-2</v>
      </c>
      <c r="Q36" s="590"/>
      <c r="R36" s="429" t="s">
        <v>64</v>
      </c>
      <c r="S36" s="765">
        <v>1563</v>
      </c>
      <c r="T36" s="598">
        <v>0</v>
      </c>
      <c r="U36" s="598">
        <v>0</v>
      </c>
      <c r="V36" s="229">
        <v>-1922.4900000000237</v>
      </c>
      <c r="W36" s="774">
        <v>87735.429999999353</v>
      </c>
      <c r="X36" s="628">
        <f>W36/$W$56</f>
        <v>1.1326998295443201E-2</v>
      </c>
      <c r="Y36" s="431"/>
      <c r="Z36" s="429" t="s">
        <v>64</v>
      </c>
      <c r="AA36" s="765">
        <v>1230</v>
      </c>
      <c r="AB36" s="598">
        <v>0</v>
      </c>
      <c r="AC36" s="598">
        <v>0</v>
      </c>
      <c r="AD36" s="229">
        <v>-1512.9000000000176</v>
      </c>
      <c r="AE36" s="774">
        <v>66064.379999999161</v>
      </c>
      <c r="AF36" s="628">
        <f>AE36/$AE$56</f>
        <v>7.9666795207982161E-3</v>
      </c>
    </row>
    <row r="37" spans="1:32">
      <c r="A37" s="223" t="s">
        <v>83</v>
      </c>
      <c r="B37" s="429" t="s">
        <v>64</v>
      </c>
      <c r="C37" s="598">
        <f>K37+S37</f>
        <v>0</v>
      </c>
      <c r="D37" s="555">
        <v>0</v>
      </c>
      <c r="E37" s="555">
        <v>0</v>
      </c>
      <c r="F37" s="229">
        <f>N37+V37</f>
        <v>0</v>
      </c>
      <c r="G37" s="376">
        <f>O37+W37</f>
        <v>0</v>
      </c>
      <c r="H37" s="616">
        <f>G37/$G$56</f>
        <v>0</v>
      </c>
      <c r="I37" s="431"/>
      <c r="J37" s="429" t="s">
        <v>64</v>
      </c>
      <c r="K37" s="598">
        <v>0</v>
      </c>
      <c r="L37" s="229">
        <v>0</v>
      </c>
      <c r="M37" s="229">
        <v>0</v>
      </c>
      <c r="N37" s="229">
        <v>0</v>
      </c>
      <c r="O37" s="611">
        <v>0</v>
      </c>
      <c r="P37" s="615">
        <f>O37/$O$56</f>
        <v>0</v>
      </c>
      <c r="Q37" s="588"/>
      <c r="R37" s="429" t="s">
        <v>64</v>
      </c>
      <c r="S37" s="598">
        <v>0</v>
      </c>
      <c r="T37" s="229">
        <v>0</v>
      </c>
      <c r="U37" s="229">
        <v>0</v>
      </c>
      <c r="V37" s="229">
        <v>0</v>
      </c>
      <c r="W37" s="611">
        <v>0</v>
      </c>
      <c r="X37" s="628">
        <f>W37/$W$56</f>
        <v>0</v>
      </c>
      <c r="Y37" s="431"/>
      <c r="Z37" s="429" t="s">
        <v>64</v>
      </c>
      <c r="AA37" s="598">
        <v>0</v>
      </c>
      <c r="AB37" s="229">
        <v>0</v>
      </c>
      <c r="AC37" s="229">
        <v>0</v>
      </c>
      <c r="AD37" s="229">
        <v>0</v>
      </c>
      <c r="AE37" s="611">
        <v>0</v>
      </c>
      <c r="AF37" s="628">
        <f>AE37/$AE$56</f>
        <v>0</v>
      </c>
    </row>
    <row r="38" spans="1:32" ht="13">
      <c r="A38" s="432" t="s">
        <v>16</v>
      </c>
      <c r="B38" s="431"/>
      <c r="C38" s="527"/>
      <c r="D38" s="232"/>
      <c r="E38" s="526"/>
      <c r="F38" s="527"/>
      <c r="G38" s="527"/>
      <c r="H38" s="584"/>
      <c r="I38" s="431"/>
      <c r="J38" s="431"/>
      <c r="K38" s="527"/>
      <c r="L38" s="232"/>
      <c r="M38" s="526"/>
      <c r="N38" s="232"/>
      <c r="O38" s="527"/>
      <c r="P38" s="753"/>
      <c r="Q38" s="588"/>
      <c r="R38" s="431"/>
      <c r="S38" s="776"/>
      <c r="T38" s="318"/>
      <c r="U38" s="775"/>
      <c r="V38" s="318"/>
      <c r="W38" s="610"/>
      <c r="X38" s="754"/>
      <c r="Y38" s="431"/>
      <c r="Z38" s="431"/>
      <c r="AA38" s="776"/>
      <c r="AB38" s="318"/>
      <c r="AC38" s="775"/>
      <c r="AD38" s="318"/>
      <c r="AE38" s="610"/>
      <c r="AF38" s="754"/>
    </row>
    <row r="39" spans="1:32">
      <c r="A39" s="223" t="s">
        <v>16</v>
      </c>
      <c r="B39" s="429" t="s">
        <v>64</v>
      </c>
      <c r="C39" s="598">
        <f>K39+S39</f>
        <v>0</v>
      </c>
      <c r="D39" s="555">
        <v>0</v>
      </c>
      <c r="E39" s="555">
        <v>0</v>
      </c>
      <c r="F39" s="229">
        <f>N39+V39</f>
        <v>0</v>
      </c>
      <c r="G39" s="376">
        <f>O39+W39</f>
        <v>0</v>
      </c>
      <c r="H39" s="616">
        <f>G39/$G$56</f>
        <v>0</v>
      </c>
      <c r="I39" s="431"/>
      <c r="J39" s="429" t="s">
        <v>64</v>
      </c>
      <c r="K39" s="598">
        <v>0</v>
      </c>
      <c r="L39" s="229">
        <v>0</v>
      </c>
      <c r="M39" s="229">
        <v>0</v>
      </c>
      <c r="N39" s="229">
        <v>0</v>
      </c>
      <c r="O39" s="611">
        <v>0</v>
      </c>
      <c r="P39" s="615">
        <f>O39/$O$56</f>
        <v>0</v>
      </c>
      <c r="Q39" s="588"/>
      <c r="R39" s="429" t="s">
        <v>64</v>
      </c>
      <c r="S39" s="598">
        <v>0</v>
      </c>
      <c r="T39" s="229">
        <v>0</v>
      </c>
      <c r="U39" s="229">
        <v>0</v>
      </c>
      <c r="V39" s="229">
        <v>0</v>
      </c>
      <c r="W39" s="611">
        <v>0</v>
      </c>
      <c r="X39" s="628">
        <f>W39/$W$56</f>
        <v>0</v>
      </c>
      <c r="Y39" s="431"/>
      <c r="Z39" s="429" t="s">
        <v>64</v>
      </c>
      <c r="AA39" s="598">
        <v>0</v>
      </c>
      <c r="AB39" s="229">
        <v>0</v>
      </c>
      <c r="AC39" s="229">
        <v>0</v>
      </c>
      <c r="AD39" s="229">
        <v>0</v>
      </c>
      <c r="AE39" s="611">
        <v>0</v>
      </c>
      <c r="AF39" s="628">
        <f>AE39/$AE$56</f>
        <v>0</v>
      </c>
    </row>
    <row r="40" spans="1:32">
      <c r="A40" s="223"/>
      <c r="B40" s="429"/>
      <c r="C40" s="598"/>
      <c r="D40" s="229"/>
      <c r="E40" s="229"/>
      <c r="F40" s="229"/>
      <c r="G40" s="430"/>
      <c r="H40" s="616"/>
      <c r="I40" s="431"/>
      <c r="J40" s="429"/>
      <c r="K40" s="598"/>
      <c r="L40" s="229"/>
      <c r="M40" s="229"/>
      <c r="N40" s="229"/>
      <c r="O40" s="611"/>
      <c r="P40" s="615"/>
      <c r="Q40" s="588"/>
      <c r="R40" s="429"/>
      <c r="S40" s="598"/>
      <c r="T40" s="229"/>
      <c r="U40" s="229"/>
      <c r="V40" s="229"/>
      <c r="W40" s="611"/>
      <c r="X40" s="628"/>
      <c r="Y40" s="431"/>
      <c r="Z40" s="429"/>
      <c r="AA40" s="598"/>
      <c r="AB40" s="229"/>
      <c r="AC40" s="229"/>
      <c r="AD40" s="229"/>
      <c r="AE40" s="611"/>
      <c r="AF40" s="628"/>
    </row>
    <row r="41" spans="1:32">
      <c r="A41" s="223" t="s">
        <v>492</v>
      </c>
      <c r="B41" s="429" t="s">
        <v>60</v>
      </c>
      <c r="C41" s="598">
        <f>K41+S41</f>
        <v>0</v>
      </c>
      <c r="D41" s="555">
        <v>0</v>
      </c>
      <c r="E41" s="555">
        <v>0</v>
      </c>
      <c r="F41" s="229">
        <f t="shared" ref="F41:G45" si="15">N41+V41</f>
        <v>0</v>
      </c>
      <c r="G41" s="376">
        <f t="shared" si="15"/>
        <v>0</v>
      </c>
      <c r="H41" s="616">
        <f>G41/$G$56</f>
        <v>0</v>
      </c>
      <c r="I41" s="431"/>
      <c r="J41" s="429" t="s">
        <v>60</v>
      </c>
      <c r="K41" s="598">
        <v>0</v>
      </c>
      <c r="L41" s="229">
        <v>0</v>
      </c>
      <c r="M41" s="229">
        <v>0</v>
      </c>
      <c r="N41" s="229">
        <v>0</v>
      </c>
      <c r="O41" s="611">
        <v>0</v>
      </c>
      <c r="P41" s="615">
        <f>O41/$O$56</f>
        <v>0</v>
      </c>
      <c r="Q41" s="588"/>
      <c r="R41" s="429" t="s">
        <v>60</v>
      </c>
      <c r="S41" s="598">
        <v>0</v>
      </c>
      <c r="T41" s="229">
        <v>0</v>
      </c>
      <c r="U41" s="229">
        <v>0</v>
      </c>
      <c r="V41" s="229">
        <v>0</v>
      </c>
      <c r="W41" s="611">
        <v>0</v>
      </c>
      <c r="X41" s="628">
        <f>W41/$W$56</f>
        <v>0</v>
      </c>
      <c r="Y41" s="431"/>
      <c r="Z41" s="429" t="s">
        <v>60</v>
      </c>
      <c r="AA41" s="598">
        <v>0</v>
      </c>
      <c r="AB41" s="229">
        <v>0</v>
      </c>
      <c r="AC41" s="229">
        <v>0</v>
      </c>
      <c r="AD41" s="229">
        <v>0</v>
      </c>
      <c r="AE41" s="611">
        <v>0</v>
      </c>
      <c r="AF41" s="628">
        <f>AE41/$AE$56</f>
        <v>0</v>
      </c>
    </row>
    <row r="42" spans="1:32">
      <c r="A42" s="223" t="s">
        <v>493</v>
      </c>
      <c r="B42" s="429" t="s">
        <v>60</v>
      </c>
      <c r="C42" s="598">
        <f>K42+S42</f>
        <v>0</v>
      </c>
      <c r="D42" s="555">
        <v>0</v>
      </c>
      <c r="E42" s="555">
        <v>0</v>
      </c>
      <c r="F42" s="229">
        <f t="shared" si="15"/>
        <v>0</v>
      </c>
      <c r="G42" s="376">
        <f t="shared" si="15"/>
        <v>0</v>
      </c>
      <c r="H42" s="616">
        <f>G42/$G$56</f>
        <v>0</v>
      </c>
      <c r="I42" s="431"/>
      <c r="J42" s="429" t="s">
        <v>60</v>
      </c>
      <c r="K42" s="598">
        <v>0</v>
      </c>
      <c r="L42" s="229">
        <v>0</v>
      </c>
      <c r="M42" s="229">
        <v>0</v>
      </c>
      <c r="N42" s="229">
        <v>0</v>
      </c>
      <c r="O42" s="611">
        <v>0</v>
      </c>
      <c r="P42" s="615">
        <f>O42/$O$56</f>
        <v>0</v>
      </c>
      <c r="Q42" s="588"/>
      <c r="R42" s="429" t="s">
        <v>60</v>
      </c>
      <c r="S42" s="598">
        <v>0</v>
      </c>
      <c r="T42" s="229">
        <v>0</v>
      </c>
      <c r="U42" s="229">
        <v>0</v>
      </c>
      <c r="V42" s="229">
        <v>0</v>
      </c>
      <c r="W42" s="611">
        <v>0</v>
      </c>
      <c r="X42" s="628">
        <f>W42/$W$56</f>
        <v>0</v>
      </c>
      <c r="Y42" s="431"/>
      <c r="Z42" s="429" t="s">
        <v>60</v>
      </c>
      <c r="AA42" s="598">
        <v>0</v>
      </c>
      <c r="AB42" s="229">
        <v>0</v>
      </c>
      <c r="AC42" s="229">
        <v>0</v>
      </c>
      <c r="AD42" s="229">
        <v>0</v>
      </c>
      <c r="AE42" s="611">
        <v>0</v>
      </c>
      <c r="AF42" s="628">
        <f>AE42/$AE$56</f>
        <v>0</v>
      </c>
    </row>
    <row r="43" spans="1:32">
      <c r="A43" s="223" t="s">
        <v>494</v>
      </c>
      <c r="B43" s="429" t="s">
        <v>60</v>
      </c>
      <c r="C43" s="598">
        <f>K43+S43</f>
        <v>0</v>
      </c>
      <c r="D43" s="555">
        <v>0</v>
      </c>
      <c r="E43" s="555">
        <v>0</v>
      </c>
      <c r="F43" s="229">
        <f t="shared" si="15"/>
        <v>0</v>
      </c>
      <c r="G43" s="376">
        <f t="shared" si="15"/>
        <v>0</v>
      </c>
      <c r="H43" s="616">
        <f>G43/$G$56</f>
        <v>0</v>
      </c>
      <c r="I43" s="431"/>
      <c r="J43" s="429" t="s">
        <v>60</v>
      </c>
      <c r="K43" s="598">
        <v>0</v>
      </c>
      <c r="L43" s="229">
        <v>0</v>
      </c>
      <c r="M43" s="229">
        <v>0</v>
      </c>
      <c r="N43" s="229">
        <v>0</v>
      </c>
      <c r="O43" s="611">
        <v>0</v>
      </c>
      <c r="P43" s="615">
        <f>O43/$O$56</f>
        <v>0</v>
      </c>
      <c r="Q43" s="588"/>
      <c r="R43" s="429" t="s">
        <v>60</v>
      </c>
      <c r="S43" s="598">
        <v>0</v>
      </c>
      <c r="T43" s="229">
        <v>0</v>
      </c>
      <c r="U43" s="229">
        <v>0</v>
      </c>
      <c r="V43" s="229">
        <v>0</v>
      </c>
      <c r="W43" s="611">
        <v>0</v>
      </c>
      <c r="X43" s="628">
        <f>W43/$W$56</f>
        <v>0</v>
      </c>
      <c r="Y43" s="431"/>
      <c r="Z43" s="429" t="s">
        <v>60</v>
      </c>
      <c r="AA43" s="598">
        <v>0</v>
      </c>
      <c r="AB43" s="229">
        <v>0</v>
      </c>
      <c r="AC43" s="229">
        <v>0</v>
      </c>
      <c r="AD43" s="229">
        <v>0</v>
      </c>
      <c r="AE43" s="611">
        <v>0</v>
      </c>
      <c r="AF43" s="628">
        <f>AE43/$AE$56</f>
        <v>0</v>
      </c>
    </row>
    <row r="44" spans="1:32">
      <c r="A44" s="223" t="s">
        <v>495</v>
      </c>
      <c r="B44" s="429" t="s">
        <v>60</v>
      </c>
      <c r="C44" s="598">
        <f>K44+S44</f>
        <v>0</v>
      </c>
      <c r="D44" s="555">
        <v>0</v>
      </c>
      <c r="E44" s="555">
        <v>0</v>
      </c>
      <c r="F44" s="229">
        <f t="shared" si="15"/>
        <v>0</v>
      </c>
      <c r="G44" s="376">
        <f t="shared" si="15"/>
        <v>0</v>
      </c>
      <c r="H44" s="616">
        <f>G44/$G$56</f>
        <v>0</v>
      </c>
      <c r="I44" s="431"/>
      <c r="J44" s="429" t="s">
        <v>60</v>
      </c>
      <c r="K44" s="598">
        <v>0</v>
      </c>
      <c r="L44" s="229">
        <v>0</v>
      </c>
      <c r="M44" s="229">
        <v>0</v>
      </c>
      <c r="N44" s="229">
        <v>0</v>
      </c>
      <c r="O44" s="611">
        <v>0</v>
      </c>
      <c r="P44" s="615">
        <f>O44/$O$56</f>
        <v>0</v>
      </c>
      <c r="Q44" s="588"/>
      <c r="R44" s="429" t="s">
        <v>60</v>
      </c>
      <c r="S44" s="598">
        <v>0</v>
      </c>
      <c r="T44" s="229">
        <v>0</v>
      </c>
      <c r="U44" s="229">
        <v>0</v>
      </c>
      <c r="V44" s="229">
        <v>0</v>
      </c>
      <c r="W44" s="611">
        <v>0</v>
      </c>
      <c r="X44" s="628">
        <f>W44/$W$56</f>
        <v>0</v>
      </c>
      <c r="Y44" s="431"/>
      <c r="Z44" s="429" t="s">
        <v>60</v>
      </c>
      <c r="AA44" s="598">
        <v>0</v>
      </c>
      <c r="AB44" s="229">
        <v>0</v>
      </c>
      <c r="AC44" s="229">
        <v>0</v>
      </c>
      <c r="AD44" s="229">
        <v>0</v>
      </c>
      <c r="AE44" s="611">
        <v>0</v>
      </c>
      <c r="AF44" s="628">
        <f>AE44/$AE$56</f>
        <v>0</v>
      </c>
    </row>
    <row r="45" spans="1:32">
      <c r="A45" s="223" t="s">
        <v>496</v>
      </c>
      <c r="B45" s="429" t="s">
        <v>60</v>
      </c>
      <c r="C45" s="598">
        <f>K45+S45</f>
        <v>0</v>
      </c>
      <c r="D45" s="555">
        <v>0</v>
      </c>
      <c r="E45" s="555">
        <v>0</v>
      </c>
      <c r="F45" s="229">
        <f t="shared" si="15"/>
        <v>0</v>
      </c>
      <c r="G45" s="376">
        <f t="shared" si="15"/>
        <v>0</v>
      </c>
      <c r="H45" s="616">
        <f>G45/$G$56</f>
        <v>0</v>
      </c>
      <c r="I45" s="431"/>
      <c r="J45" s="429" t="s">
        <v>60</v>
      </c>
      <c r="K45" s="598">
        <v>0</v>
      </c>
      <c r="L45" s="229">
        <v>0</v>
      </c>
      <c r="M45" s="229">
        <v>0</v>
      </c>
      <c r="N45" s="229">
        <v>0</v>
      </c>
      <c r="O45" s="611">
        <v>0</v>
      </c>
      <c r="P45" s="615">
        <f>O45/$O$56</f>
        <v>0</v>
      </c>
      <c r="Q45" s="588"/>
      <c r="R45" s="429" t="s">
        <v>60</v>
      </c>
      <c r="S45" s="598">
        <v>0</v>
      </c>
      <c r="T45" s="229">
        <v>0</v>
      </c>
      <c r="U45" s="229">
        <v>0</v>
      </c>
      <c r="V45" s="229">
        <v>0</v>
      </c>
      <c r="W45" s="611">
        <v>0</v>
      </c>
      <c r="X45" s="628">
        <f>W45/$W$56</f>
        <v>0</v>
      </c>
      <c r="Y45" s="431"/>
      <c r="Z45" s="429" t="s">
        <v>60</v>
      </c>
      <c r="AA45" s="598">
        <v>0</v>
      </c>
      <c r="AB45" s="229">
        <v>0</v>
      </c>
      <c r="AC45" s="229">
        <v>0</v>
      </c>
      <c r="AD45" s="229">
        <v>0</v>
      </c>
      <c r="AE45" s="611">
        <v>0</v>
      </c>
      <c r="AF45" s="628">
        <f>AE45/$AE$56</f>
        <v>0</v>
      </c>
    </row>
    <row r="46" spans="1:32" ht="13">
      <c r="A46" s="432" t="s">
        <v>17</v>
      </c>
      <c r="B46" s="431"/>
      <c r="C46" s="527"/>
      <c r="D46" s="232"/>
      <c r="E46" s="232"/>
      <c r="F46" s="232"/>
      <c r="G46" s="232"/>
      <c r="H46" s="584"/>
      <c r="I46" s="431"/>
      <c r="J46" s="431"/>
      <c r="K46" s="527"/>
      <c r="L46" s="232"/>
      <c r="M46" s="232"/>
      <c r="N46" s="232"/>
      <c r="O46" s="232"/>
      <c r="P46" s="753"/>
      <c r="Q46" s="588"/>
      <c r="R46" s="431"/>
      <c r="S46" s="610"/>
      <c r="T46" s="318"/>
      <c r="U46" s="318"/>
      <c r="V46" s="318"/>
      <c r="W46" s="318"/>
      <c r="X46" s="754"/>
      <c r="Y46" s="431"/>
      <c r="Z46" s="431"/>
      <c r="AA46" s="610"/>
      <c r="AB46" s="318"/>
      <c r="AC46" s="318"/>
      <c r="AD46" s="318"/>
      <c r="AE46" s="318"/>
      <c r="AF46" s="754"/>
    </row>
    <row r="47" spans="1:32">
      <c r="A47" s="223" t="s">
        <v>85</v>
      </c>
      <c r="B47" s="429" t="s">
        <v>64</v>
      </c>
      <c r="C47" s="598">
        <f>K47+S47</f>
        <v>0</v>
      </c>
      <c r="D47" s="555">
        <v>0</v>
      </c>
      <c r="E47" s="555">
        <v>0</v>
      </c>
      <c r="F47" s="229">
        <f t="shared" ref="F47:G49" si="16">N47+V47</f>
        <v>0</v>
      </c>
      <c r="G47" s="376">
        <f t="shared" si="16"/>
        <v>0</v>
      </c>
      <c r="H47" s="616">
        <f>G47/$G$56</f>
        <v>0</v>
      </c>
      <c r="I47" s="431"/>
      <c r="J47" s="429" t="s">
        <v>64</v>
      </c>
      <c r="K47" s="598">
        <v>0</v>
      </c>
      <c r="L47" s="229">
        <v>0</v>
      </c>
      <c r="M47" s="229">
        <v>0</v>
      </c>
      <c r="N47" s="229">
        <v>0</v>
      </c>
      <c r="O47" s="611">
        <v>0</v>
      </c>
      <c r="P47" s="615">
        <f>O47/$O$56</f>
        <v>0</v>
      </c>
      <c r="Q47" s="589"/>
      <c r="R47" s="429" t="s">
        <v>64</v>
      </c>
      <c r="S47" s="598">
        <v>0</v>
      </c>
      <c r="T47" s="229">
        <v>0</v>
      </c>
      <c r="U47" s="229">
        <v>0</v>
      </c>
      <c r="V47" s="229">
        <v>0</v>
      </c>
      <c r="W47" s="611">
        <v>0</v>
      </c>
      <c r="X47" s="628">
        <f>W47/$W$56</f>
        <v>0</v>
      </c>
      <c r="Y47" s="431"/>
      <c r="Z47" s="429" t="s">
        <v>64</v>
      </c>
      <c r="AA47" s="598">
        <v>0</v>
      </c>
      <c r="AB47" s="229">
        <v>0</v>
      </c>
      <c r="AC47" s="229">
        <v>0</v>
      </c>
      <c r="AD47" s="229">
        <v>0</v>
      </c>
      <c r="AE47" s="611">
        <v>0</v>
      </c>
      <c r="AF47" s="628">
        <f>AE47/$AE$56</f>
        <v>0</v>
      </c>
    </row>
    <row r="48" spans="1:32">
      <c r="A48" s="223" t="s">
        <v>86</v>
      </c>
      <c r="B48" s="429" t="s">
        <v>64</v>
      </c>
      <c r="C48" s="598">
        <f>K48+S48</f>
        <v>0</v>
      </c>
      <c r="D48" s="555">
        <v>0</v>
      </c>
      <c r="E48" s="555">
        <v>0</v>
      </c>
      <c r="F48" s="229">
        <f t="shared" si="16"/>
        <v>0</v>
      </c>
      <c r="G48" s="376">
        <f t="shared" si="16"/>
        <v>0</v>
      </c>
      <c r="H48" s="616">
        <f>G48/$G$56</f>
        <v>0</v>
      </c>
      <c r="I48" s="431"/>
      <c r="J48" s="429" t="s">
        <v>64</v>
      </c>
      <c r="K48" s="598">
        <v>0</v>
      </c>
      <c r="L48" s="229">
        <v>0</v>
      </c>
      <c r="M48" s="229">
        <v>0</v>
      </c>
      <c r="N48" s="229">
        <v>0</v>
      </c>
      <c r="O48" s="611">
        <v>0</v>
      </c>
      <c r="P48" s="615">
        <f>O48/$O$56</f>
        <v>0</v>
      </c>
      <c r="Q48" s="588"/>
      <c r="R48" s="429" t="s">
        <v>64</v>
      </c>
      <c r="S48" s="598">
        <v>0</v>
      </c>
      <c r="T48" s="229">
        <v>0</v>
      </c>
      <c r="U48" s="229">
        <v>0</v>
      </c>
      <c r="V48" s="229">
        <v>0</v>
      </c>
      <c r="W48" s="611">
        <v>0</v>
      </c>
      <c r="X48" s="628">
        <f>W48/$W$56</f>
        <v>0</v>
      </c>
      <c r="Y48" s="431"/>
      <c r="Z48" s="429" t="s">
        <v>64</v>
      </c>
      <c r="AA48" s="598">
        <v>0</v>
      </c>
      <c r="AB48" s="229">
        <v>0</v>
      </c>
      <c r="AC48" s="229">
        <v>0</v>
      </c>
      <c r="AD48" s="229">
        <v>0</v>
      </c>
      <c r="AE48" s="611">
        <v>0</v>
      </c>
      <c r="AF48" s="628">
        <f>AE48/$AE$56</f>
        <v>0</v>
      </c>
    </row>
    <row r="49" spans="1:32">
      <c r="A49" s="223" t="s">
        <v>497</v>
      </c>
      <c r="B49" s="429" t="s">
        <v>60</v>
      </c>
      <c r="C49" s="598">
        <f>K49+S49</f>
        <v>0</v>
      </c>
      <c r="D49" s="555">
        <v>0</v>
      </c>
      <c r="E49" s="555">
        <v>0</v>
      </c>
      <c r="F49" s="229">
        <f t="shared" si="16"/>
        <v>0</v>
      </c>
      <c r="G49" s="376">
        <f t="shared" si="16"/>
        <v>0</v>
      </c>
      <c r="H49" s="616">
        <f>G49/$G$56</f>
        <v>0</v>
      </c>
      <c r="I49" s="431"/>
      <c r="J49" s="429" t="s">
        <v>60</v>
      </c>
      <c r="K49" s="598">
        <v>0</v>
      </c>
      <c r="L49" s="229">
        <v>0</v>
      </c>
      <c r="M49" s="229">
        <v>0</v>
      </c>
      <c r="N49" s="229">
        <v>0</v>
      </c>
      <c r="O49" s="611">
        <v>0</v>
      </c>
      <c r="P49" s="615">
        <f>O49/$O$56</f>
        <v>0</v>
      </c>
      <c r="Q49" s="588"/>
      <c r="R49" s="429" t="s">
        <v>60</v>
      </c>
      <c r="S49" s="598">
        <v>0</v>
      </c>
      <c r="T49" s="229">
        <v>0</v>
      </c>
      <c r="U49" s="229">
        <v>0</v>
      </c>
      <c r="V49" s="229">
        <v>0</v>
      </c>
      <c r="W49" s="611">
        <v>0</v>
      </c>
      <c r="X49" s="628">
        <f>W49/$W$56</f>
        <v>0</v>
      </c>
      <c r="Y49" s="431"/>
      <c r="Z49" s="429" t="s">
        <v>60</v>
      </c>
      <c r="AA49" s="598">
        <v>0</v>
      </c>
      <c r="AB49" s="229">
        <v>0</v>
      </c>
      <c r="AC49" s="229">
        <v>0</v>
      </c>
      <c r="AD49" s="229">
        <v>0</v>
      </c>
      <c r="AE49" s="611">
        <v>0</v>
      </c>
      <c r="AF49" s="628">
        <f>AE49/$AE$56</f>
        <v>0</v>
      </c>
    </row>
    <row r="50" spans="1:32" ht="13">
      <c r="A50" s="432" t="s">
        <v>87</v>
      </c>
      <c r="B50" s="431"/>
      <c r="C50" s="527"/>
      <c r="D50" s="232"/>
      <c r="E50" s="232"/>
      <c r="F50" s="232"/>
      <c r="G50" s="232"/>
      <c r="H50" s="584"/>
      <c r="I50" s="431"/>
      <c r="J50" s="431"/>
      <c r="K50" s="527"/>
      <c r="L50" s="232"/>
      <c r="M50" s="232"/>
      <c r="N50" s="232"/>
      <c r="O50" s="232"/>
      <c r="P50" s="753"/>
      <c r="Q50" s="431"/>
      <c r="R50" s="431"/>
      <c r="S50" s="610"/>
      <c r="T50" s="318"/>
      <c r="U50" s="318"/>
      <c r="V50" s="318"/>
      <c r="W50" s="318"/>
      <c r="X50" s="754"/>
      <c r="Y50" s="431"/>
      <c r="Z50" s="431"/>
      <c r="AA50" s="610"/>
      <c r="AB50" s="318"/>
      <c r="AC50" s="318"/>
      <c r="AD50" s="318"/>
      <c r="AE50" s="318"/>
      <c r="AF50" s="754"/>
    </row>
    <row r="51" spans="1:32">
      <c r="A51" s="681" t="s">
        <v>433</v>
      </c>
      <c r="B51" s="562" t="s">
        <v>60</v>
      </c>
      <c r="C51" s="598">
        <f>K51+S51</f>
        <v>683</v>
      </c>
      <c r="D51" s="555">
        <v>0</v>
      </c>
      <c r="E51" s="555">
        <v>0</v>
      </c>
      <c r="F51" s="229">
        <f>N51+V51</f>
        <v>0</v>
      </c>
      <c r="G51" s="376">
        <f>O51+W51</f>
        <v>163840</v>
      </c>
      <c r="H51" s="616">
        <f>G51/$G$56</f>
        <v>9.4026334460057467E-3</v>
      </c>
      <c r="I51" s="431"/>
      <c r="J51" s="429" t="s">
        <v>60</v>
      </c>
      <c r="K51" s="613">
        <v>348</v>
      </c>
      <c r="L51" s="598">
        <v>0</v>
      </c>
      <c r="M51" s="598">
        <v>0</v>
      </c>
      <c r="N51" s="229">
        <v>0</v>
      </c>
      <c r="O51" s="774">
        <v>83160</v>
      </c>
      <c r="P51" s="615">
        <f>O51/$O$56</f>
        <v>8.5916062979850445E-3</v>
      </c>
      <c r="Q51" s="431"/>
      <c r="R51" s="429" t="s">
        <v>60</v>
      </c>
      <c r="S51" s="765">
        <v>335</v>
      </c>
      <c r="T51" s="598">
        <v>0</v>
      </c>
      <c r="U51" s="598">
        <v>0</v>
      </c>
      <c r="V51" s="229">
        <v>0</v>
      </c>
      <c r="W51" s="774">
        <v>80680</v>
      </c>
      <c r="X51" s="628">
        <f>W51/$W$56</f>
        <v>1.0416113792071961E-2</v>
      </c>
      <c r="Y51" s="431"/>
      <c r="Z51" s="429" t="s">
        <v>60</v>
      </c>
      <c r="AA51" s="765">
        <v>206</v>
      </c>
      <c r="AB51" s="598">
        <v>0</v>
      </c>
      <c r="AC51" s="598">
        <v>0</v>
      </c>
      <c r="AD51" s="229">
        <v>0</v>
      </c>
      <c r="AE51" s="774">
        <v>49520</v>
      </c>
      <c r="AF51" s="628">
        <f>AE51/$AE$56</f>
        <v>5.9715987627513142E-3</v>
      </c>
    </row>
    <row r="52" spans="1:32" ht="13">
      <c r="A52" s="432" t="s">
        <v>18</v>
      </c>
      <c r="B52" s="431"/>
      <c r="C52" s="528"/>
      <c r="D52" s="527"/>
      <c r="E52" s="232"/>
      <c r="F52" s="232"/>
      <c r="G52" s="232"/>
      <c r="H52" s="232"/>
      <c r="I52" s="584"/>
      <c r="J52" s="431"/>
      <c r="K52" s="527"/>
      <c r="L52" s="232"/>
      <c r="M52" s="232"/>
      <c r="N52" s="232"/>
      <c r="O52" s="232"/>
      <c r="P52" s="753"/>
      <c r="Q52" s="431"/>
      <c r="R52" s="431"/>
      <c r="S52" s="527"/>
      <c r="T52" s="232"/>
      <c r="U52" s="232"/>
      <c r="V52" s="232"/>
      <c r="W52" s="232"/>
      <c r="X52" s="754"/>
      <c r="Y52" s="431"/>
      <c r="Z52" s="431"/>
      <c r="AA52" s="527"/>
      <c r="AB52" s="232"/>
      <c r="AC52" s="232"/>
      <c r="AD52" s="232"/>
      <c r="AE52" s="232"/>
      <c r="AF52" s="754"/>
    </row>
    <row r="53" spans="1:32">
      <c r="A53" s="223" t="s">
        <v>88</v>
      </c>
      <c r="B53" s="429" t="s">
        <v>64</v>
      </c>
      <c r="C53" s="598">
        <f>K53+S53</f>
        <v>27013</v>
      </c>
      <c r="D53" s="232"/>
      <c r="E53" s="232"/>
      <c r="F53" s="232"/>
      <c r="G53" s="376">
        <f t="shared" ref="G53:G54" si="17">O53+W53</f>
        <v>5782386.3000000007</v>
      </c>
      <c r="H53" s="616">
        <f>G53/$G$56</f>
        <v>0.33184606214663953</v>
      </c>
      <c r="I53" s="431"/>
      <c r="J53" s="429" t="s">
        <v>64</v>
      </c>
      <c r="K53" s="765">
        <v>16130</v>
      </c>
      <c r="L53" s="318"/>
      <c r="M53" s="318"/>
      <c r="N53" s="318"/>
      <c r="O53" s="376">
        <v>3979613.22</v>
      </c>
      <c r="P53" s="615">
        <f>O53/$O$56</f>
        <v>0.41115043295450393</v>
      </c>
      <c r="Q53" s="431"/>
      <c r="R53" s="429" t="s">
        <v>64</v>
      </c>
      <c r="S53" s="765">
        <v>10883</v>
      </c>
      <c r="T53" s="318"/>
      <c r="U53" s="318"/>
      <c r="V53" s="318"/>
      <c r="W53" s="376">
        <v>1802773.08</v>
      </c>
      <c r="X53" s="628">
        <f>W53/$W$56</f>
        <v>0.23274528436494857</v>
      </c>
      <c r="Y53" s="431"/>
      <c r="Z53" s="429" t="s">
        <v>64</v>
      </c>
      <c r="AA53" s="765">
        <v>14741</v>
      </c>
      <c r="AB53" s="318"/>
      <c r="AC53" s="318"/>
      <c r="AD53" s="318"/>
      <c r="AE53" s="376">
        <v>3168950.06</v>
      </c>
      <c r="AF53" s="628">
        <f>AE53/$AE$56</f>
        <v>0.38214253347166205</v>
      </c>
    </row>
    <row r="54" spans="1:32">
      <c r="A54" s="223" t="s">
        <v>89</v>
      </c>
      <c r="B54" s="429" t="s">
        <v>64</v>
      </c>
      <c r="C54" s="598">
        <f>K54+S54</f>
        <v>18756</v>
      </c>
      <c r="D54" s="232"/>
      <c r="E54" s="232"/>
      <c r="F54" s="232"/>
      <c r="G54" s="376">
        <f t="shared" si="17"/>
        <v>283125</v>
      </c>
      <c r="H54" s="616">
        <f>G54/$G$56</f>
        <v>1.6248294643556989E-2</v>
      </c>
      <c r="I54" s="431"/>
      <c r="J54" s="429" t="s">
        <v>64</v>
      </c>
      <c r="K54" s="765">
        <v>10727</v>
      </c>
      <c r="L54" s="318"/>
      <c r="M54" s="318"/>
      <c r="N54" s="318"/>
      <c r="O54" s="376">
        <v>161610</v>
      </c>
      <c r="P54" s="615">
        <f>O54/$O$56</f>
        <v>1.6696602859756653E-2</v>
      </c>
      <c r="Q54" s="431"/>
      <c r="R54" s="429" t="s">
        <v>64</v>
      </c>
      <c r="S54" s="765">
        <v>8029</v>
      </c>
      <c r="T54" s="318"/>
      <c r="U54" s="318"/>
      <c r="V54" s="318"/>
      <c r="W54" s="376">
        <v>121515</v>
      </c>
      <c r="X54" s="628">
        <f>W54/$W$56</f>
        <v>1.5688077186956178E-2</v>
      </c>
      <c r="Y54" s="431"/>
      <c r="Z54" s="429" t="s">
        <v>64</v>
      </c>
      <c r="AA54" s="765">
        <v>11459</v>
      </c>
      <c r="AB54" s="318"/>
      <c r="AC54" s="318"/>
      <c r="AD54" s="318"/>
      <c r="AE54" s="376">
        <v>171990</v>
      </c>
      <c r="AF54" s="628">
        <f>AE54/$AE$56</f>
        <v>2.0740211454071053E-2</v>
      </c>
    </row>
    <row r="55" spans="1:32">
      <c r="A55" s="437"/>
      <c r="B55" s="431"/>
      <c r="C55" s="528"/>
      <c r="D55" s="439"/>
      <c r="E55" s="526"/>
      <c r="F55" s="439"/>
      <c r="G55" s="528"/>
      <c r="H55" s="584"/>
      <c r="I55" s="431"/>
      <c r="J55" s="431"/>
      <c r="K55" s="528"/>
      <c r="L55" s="439"/>
      <c r="M55" s="526"/>
      <c r="N55" s="439"/>
      <c r="O55" s="528"/>
      <c r="P55" s="584"/>
      <c r="Q55" s="431"/>
      <c r="R55" s="431"/>
      <c r="S55" s="528"/>
      <c r="T55" s="439"/>
      <c r="U55" s="526"/>
      <c r="V55" s="439"/>
      <c r="W55" s="528"/>
      <c r="X55" s="433"/>
      <c r="Y55" s="431"/>
      <c r="Z55" s="431"/>
      <c r="AA55" s="528"/>
      <c r="AB55" s="439"/>
      <c r="AC55" s="526"/>
      <c r="AD55" s="439"/>
      <c r="AE55" s="528"/>
      <c r="AF55" s="433"/>
    </row>
    <row r="56" spans="1:32" ht="13">
      <c r="A56" s="440" t="s">
        <v>90</v>
      </c>
      <c r="B56" s="429"/>
      <c r="C56" s="599"/>
      <c r="D56" s="253"/>
      <c r="E56" s="253"/>
      <c r="F56" s="240">
        <f>SUM(F9:F55)</f>
        <v>143370.48457684537</v>
      </c>
      <c r="G56" s="376">
        <f>SUM(G9:G55)</f>
        <v>17424905.579999983</v>
      </c>
      <c r="H56" s="584"/>
      <c r="I56" s="431"/>
      <c r="J56" s="429"/>
      <c r="K56" s="600"/>
      <c r="L56" s="253">
        <v>0</v>
      </c>
      <c r="M56" s="253">
        <v>0</v>
      </c>
      <c r="N56" s="240">
        <f>SUM(N9:N51)</f>
        <v>84671.308968030207</v>
      </c>
      <c r="O56" s="376">
        <f>SUM(O9:O54)</f>
        <v>9679214.4700000025</v>
      </c>
      <c r="P56" s="584"/>
      <c r="Q56" s="431"/>
      <c r="R56" s="429"/>
      <c r="S56" s="600"/>
      <c r="T56" s="253">
        <v>0</v>
      </c>
      <c r="U56" s="253">
        <v>0</v>
      </c>
      <c r="V56" s="240">
        <f>SUM(V9:V51)</f>
        <v>58699.175608815196</v>
      </c>
      <c r="W56" s="376">
        <f>SUM(W9:W54)</f>
        <v>7745691.1099999826</v>
      </c>
      <c r="X56" s="433"/>
      <c r="Y56" s="431"/>
      <c r="Z56" s="429"/>
      <c r="AA56" s="600"/>
      <c r="AB56" s="253">
        <v>0</v>
      </c>
      <c r="AC56" s="253">
        <v>0</v>
      </c>
      <c r="AD56" s="240">
        <f>SUM(AD9:AD51)</f>
        <v>67995.677814983603</v>
      </c>
      <c r="AE56" s="376">
        <f>SUM(AE9:AE54)</f>
        <v>8292586.6199999824</v>
      </c>
      <c r="AF56" s="433"/>
    </row>
    <row r="57" spans="1:32">
      <c r="A57" s="441"/>
      <c r="B57" s="442"/>
      <c r="C57" s="527"/>
      <c r="D57" s="232"/>
      <c r="E57" s="232"/>
      <c r="F57" s="232"/>
      <c r="G57" s="232"/>
      <c r="H57" s="584"/>
      <c r="I57" s="431"/>
      <c r="J57" s="589"/>
      <c r="K57" s="527"/>
      <c r="L57" s="232"/>
      <c r="M57" s="232"/>
      <c r="N57" s="232"/>
      <c r="O57" s="439"/>
      <c r="P57" s="585"/>
      <c r="Q57" s="431"/>
      <c r="R57" s="589"/>
      <c r="S57" s="527"/>
      <c r="T57" s="232"/>
      <c r="U57" s="232"/>
      <c r="V57" s="232"/>
      <c r="W57" s="439"/>
      <c r="X57" s="556"/>
      <c r="Y57" s="431"/>
      <c r="Z57" s="589"/>
      <c r="AA57" s="231"/>
      <c r="AB57" s="232"/>
      <c r="AC57" s="232"/>
      <c r="AD57" s="232"/>
      <c r="AE57" s="439"/>
      <c r="AF57" s="556"/>
    </row>
    <row r="58" spans="1:32" ht="15" thickBot="1">
      <c r="A58" s="443" t="s">
        <v>471</v>
      </c>
      <c r="B58" s="444"/>
      <c r="C58" s="649">
        <f>K58+S58</f>
        <v>23021</v>
      </c>
      <c r="D58" s="593"/>
      <c r="E58" s="319"/>
      <c r="F58" s="319"/>
      <c r="G58" s="319"/>
      <c r="H58" s="319"/>
      <c r="I58" s="448"/>
      <c r="J58" s="444"/>
      <c r="K58" s="649">
        <v>14066</v>
      </c>
      <c r="L58" s="593"/>
      <c r="M58" s="319"/>
      <c r="N58" s="319"/>
      <c r="O58" s="319"/>
      <c r="P58" s="319"/>
      <c r="Q58" s="448"/>
      <c r="R58" s="444"/>
      <c r="S58" s="649">
        <v>8955</v>
      </c>
      <c r="T58" s="593"/>
      <c r="U58" s="319"/>
      <c r="V58" s="319"/>
      <c r="W58" s="319"/>
      <c r="X58" s="594"/>
      <c r="Y58" s="448"/>
      <c r="Z58" s="444"/>
      <c r="AA58" s="649">
        <v>13202</v>
      </c>
      <c r="AB58" s="445"/>
      <c r="AC58" s="446"/>
      <c r="AD58" s="446"/>
      <c r="AE58" s="446"/>
      <c r="AF58" s="447"/>
    </row>
    <row r="59" spans="1:32" ht="13.5" customHeight="1" thickBot="1">
      <c r="A59" s="449"/>
      <c r="B59" s="655"/>
      <c r="C59" s="650"/>
      <c r="D59" s="824"/>
      <c r="E59" s="825"/>
      <c r="F59" s="826"/>
      <c r="G59" s="645"/>
      <c r="H59" s="573"/>
      <c r="I59" s="573"/>
      <c r="J59" s="450"/>
      <c r="K59" s="646"/>
      <c r="L59" s="756"/>
      <c r="M59" s="757"/>
      <c r="N59" s="758"/>
      <c r="O59" s="645"/>
      <c r="P59" s="573"/>
      <c r="Q59" s="591"/>
      <c r="R59" s="586"/>
      <c r="S59" s="451"/>
      <c r="T59" s="824"/>
      <c r="U59" s="825" t="s">
        <v>391</v>
      </c>
      <c r="V59" s="826"/>
      <c r="W59" s="647"/>
      <c r="X59" s="573"/>
      <c r="Y59" s="573"/>
      <c r="Z59" s="450"/>
      <c r="AA59" s="576"/>
      <c r="AB59" s="824"/>
      <c r="AC59" s="825"/>
      <c r="AD59" s="826"/>
      <c r="AE59" s="645"/>
      <c r="AF59" s="573"/>
    </row>
    <row r="60" spans="1:32" ht="13.15" customHeight="1">
      <c r="A60" s="432" t="s">
        <v>91</v>
      </c>
      <c r="B60" s="431"/>
      <c r="C60" s="651" t="s">
        <v>92</v>
      </c>
      <c r="D60" s="528"/>
      <c r="E60" s="439"/>
      <c r="F60" s="439"/>
      <c r="G60" s="439"/>
      <c r="H60" s="433"/>
      <c r="I60" s="556"/>
      <c r="J60" s="452" t="s">
        <v>93</v>
      </c>
      <c r="K60" s="433"/>
      <c r="L60" s="438"/>
      <c r="M60" s="453"/>
      <c r="N60" s="453"/>
      <c r="O60" s="454"/>
      <c r="P60" s="455"/>
      <c r="Q60" s="592"/>
      <c r="R60" s="811" t="s">
        <v>94</v>
      </c>
      <c r="S60" s="812"/>
      <c r="T60" s="452"/>
      <c r="U60" s="453"/>
      <c r="V60" s="453"/>
      <c r="W60" s="454"/>
      <c r="X60" s="455"/>
      <c r="Y60" s="559"/>
      <c r="Z60" s="577" t="s">
        <v>95</v>
      </c>
      <c r="AA60" s="578"/>
      <c r="AB60" s="454"/>
      <c r="AC60" s="453"/>
      <c r="AD60" s="453"/>
      <c r="AE60" s="453"/>
      <c r="AF60" s="455"/>
    </row>
    <row r="61" spans="1:32">
      <c r="A61" s="223" t="s">
        <v>96</v>
      </c>
      <c r="B61" s="429" t="s">
        <v>64</v>
      </c>
      <c r="C61" s="652">
        <f>K61+S61</f>
        <v>11307</v>
      </c>
      <c r="D61" s="457"/>
      <c r="E61" s="457"/>
      <c r="F61" s="457"/>
      <c r="G61" s="457"/>
      <c r="H61" s="458"/>
      <c r="I61" s="459"/>
      <c r="J61" s="560" t="s">
        <v>64</v>
      </c>
      <c r="K61" s="767">
        <v>6210</v>
      </c>
      <c r="L61" s="456"/>
      <c r="M61" s="457"/>
      <c r="N61" s="457"/>
      <c r="O61" s="457"/>
      <c r="P61" s="458"/>
      <c r="Q61" s="562"/>
      <c r="R61" s="560" t="s">
        <v>64</v>
      </c>
      <c r="S61" s="767">
        <v>5097</v>
      </c>
      <c r="T61" s="456"/>
      <c r="U61" s="457"/>
      <c r="V61" s="457"/>
      <c r="W61" s="457"/>
      <c r="X61" s="458"/>
      <c r="Y61" s="562"/>
      <c r="Z61" s="144" t="s">
        <v>64</v>
      </c>
      <c r="AA61" s="767">
        <v>5615</v>
      </c>
      <c r="AB61" s="457"/>
      <c r="AC61" s="457"/>
      <c r="AD61" s="457"/>
      <c r="AE61" s="457"/>
      <c r="AF61" s="458"/>
    </row>
    <row r="62" spans="1:32">
      <c r="A62" s="223" t="s">
        <v>97</v>
      </c>
      <c r="B62" s="429" t="s">
        <v>64</v>
      </c>
      <c r="C62" s="652">
        <f>K62+S62</f>
        <v>10592</v>
      </c>
      <c r="D62" s="457"/>
      <c r="E62" s="457"/>
      <c r="F62" s="457"/>
      <c r="G62" s="457"/>
      <c r="H62" s="458"/>
      <c r="I62" s="459"/>
      <c r="J62" s="560" t="s">
        <v>64</v>
      </c>
      <c r="K62" s="767">
        <v>7395</v>
      </c>
      <c r="L62" s="456"/>
      <c r="M62" s="457"/>
      <c r="N62" s="718"/>
      <c r="O62" s="457"/>
      <c r="P62" s="458"/>
      <c r="Q62" s="562"/>
      <c r="R62" s="560" t="s">
        <v>64</v>
      </c>
      <c r="S62" s="767">
        <v>3197</v>
      </c>
      <c r="T62" s="456"/>
      <c r="U62" s="457"/>
      <c r="V62" s="718"/>
      <c r="W62" s="457"/>
      <c r="X62" s="458"/>
      <c r="Y62" s="562"/>
      <c r="Z62" s="144" t="s">
        <v>64</v>
      </c>
      <c r="AA62" s="767">
        <v>7287</v>
      </c>
      <c r="AB62" s="457"/>
      <c r="AC62" s="457"/>
      <c r="AD62" s="718"/>
      <c r="AE62" s="457"/>
      <c r="AF62" s="458"/>
    </row>
    <row r="63" spans="1:32">
      <c r="A63" s="223" t="s">
        <v>98</v>
      </c>
      <c r="B63" s="429" t="s">
        <v>64</v>
      </c>
      <c r="C63" s="652">
        <f>K63+S63</f>
        <v>1122</v>
      </c>
      <c r="D63" s="457"/>
      <c r="E63" s="633"/>
      <c r="F63" s="457"/>
      <c r="G63" s="457"/>
      <c r="H63" s="458"/>
      <c r="I63" s="459"/>
      <c r="J63" s="560" t="s">
        <v>64</v>
      </c>
      <c r="K63" s="767">
        <v>461</v>
      </c>
      <c r="L63" s="456"/>
      <c r="M63" s="457"/>
      <c r="N63" s="718"/>
      <c r="O63" s="457"/>
      <c r="P63" s="458"/>
      <c r="Q63" s="562"/>
      <c r="R63" s="560" t="s">
        <v>64</v>
      </c>
      <c r="S63" s="767">
        <v>661</v>
      </c>
      <c r="T63" s="456"/>
      <c r="U63" s="457"/>
      <c r="V63" s="718"/>
      <c r="W63" s="457"/>
      <c r="X63" s="458"/>
      <c r="Y63" s="562"/>
      <c r="Z63" s="144" t="s">
        <v>64</v>
      </c>
      <c r="AA63" s="767">
        <v>300</v>
      </c>
      <c r="AB63" s="457"/>
      <c r="AC63" s="457"/>
      <c r="AD63" s="718"/>
      <c r="AE63" s="457"/>
      <c r="AF63" s="458"/>
    </row>
    <row r="64" spans="1:32" ht="13">
      <c r="A64" s="440" t="s">
        <v>99</v>
      </c>
      <c r="B64" s="429" t="s">
        <v>64</v>
      </c>
      <c r="C64" s="652">
        <f>SUM(C61:C63)</f>
        <v>23021</v>
      </c>
      <c r="D64" s="457"/>
      <c r="E64" s="457"/>
      <c r="F64" s="457"/>
      <c r="G64" s="457"/>
      <c r="H64" s="458"/>
      <c r="I64" s="261"/>
      <c r="J64" s="560" t="s">
        <v>64</v>
      </c>
      <c r="K64" s="652">
        <f>SUM(K61:K63)</f>
        <v>14066</v>
      </c>
      <c r="L64" s="552"/>
      <c r="M64" s="461"/>
      <c r="N64" s="457"/>
      <c r="O64" s="457"/>
      <c r="P64" s="458"/>
      <c r="Q64" s="562"/>
      <c r="R64" s="560" t="s">
        <v>64</v>
      </c>
      <c r="S64" s="652">
        <f>SUM(S61:S63)</f>
        <v>8955</v>
      </c>
      <c r="T64" s="552"/>
      <c r="U64" s="461"/>
      <c r="V64" s="457"/>
      <c r="W64" s="457"/>
      <c r="X64" s="458"/>
      <c r="Y64" s="562"/>
      <c r="Z64" s="144" t="s">
        <v>64</v>
      </c>
      <c r="AA64" s="652">
        <f>SUM(AA61:AA63)</f>
        <v>13202</v>
      </c>
      <c r="AB64" s="457"/>
      <c r="AC64" s="457"/>
      <c r="AD64" s="457"/>
      <c r="AE64" s="457"/>
      <c r="AF64" s="458"/>
    </row>
    <row r="65" spans="1:34" ht="15">
      <c r="A65" s="440" t="s">
        <v>472</v>
      </c>
      <c r="B65" s="429" t="s">
        <v>64</v>
      </c>
      <c r="C65" s="652">
        <f>K65+S65</f>
        <v>191186</v>
      </c>
      <c r="D65" s="457"/>
      <c r="E65" s="461"/>
      <c r="F65" s="457"/>
      <c r="G65" s="457"/>
      <c r="H65" s="462"/>
      <c r="I65" s="459"/>
      <c r="J65" s="560" t="s">
        <v>64</v>
      </c>
      <c r="K65" s="652">
        <v>159780</v>
      </c>
      <c r="L65" s="553"/>
      <c r="M65" s="461"/>
      <c r="N65" s="461"/>
      <c r="O65" s="457"/>
      <c r="P65" s="458"/>
      <c r="Q65" s="563"/>
      <c r="R65" s="560" t="s">
        <v>64</v>
      </c>
      <c r="S65" s="652">
        <v>31406</v>
      </c>
      <c r="T65" s="553"/>
      <c r="U65" s="461"/>
      <c r="V65" s="461"/>
      <c r="W65" s="457"/>
      <c r="X65" s="458"/>
      <c r="Y65" s="563"/>
      <c r="Z65" s="144" t="s">
        <v>64</v>
      </c>
      <c r="AA65" s="579" t="s">
        <v>12</v>
      </c>
      <c r="AB65" s="457"/>
      <c r="AC65" s="461"/>
      <c r="AD65" s="457"/>
      <c r="AE65" s="457"/>
      <c r="AF65" s="462"/>
    </row>
    <row r="66" spans="1:34" ht="13">
      <c r="A66" s="440" t="s">
        <v>100</v>
      </c>
      <c r="B66" s="429" t="s">
        <v>101</v>
      </c>
      <c r="C66" s="653">
        <f>C64/C65</f>
        <v>0.12041153640956974</v>
      </c>
      <c r="D66" s="457"/>
      <c r="E66" s="461"/>
      <c r="F66" s="457"/>
      <c r="G66" s="457"/>
      <c r="H66" s="462"/>
      <c r="I66" s="459"/>
      <c r="J66" s="560" t="s">
        <v>101</v>
      </c>
      <c r="K66" s="580">
        <f>K64/K65</f>
        <v>8.8033546125923151E-2</v>
      </c>
      <c r="L66" s="553"/>
      <c r="M66" s="461"/>
      <c r="N66" s="461"/>
      <c r="O66" s="457"/>
      <c r="P66" s="458"/>
      <c r="Q66" s="563"/>
      <c r="R66" s="560" t="s">
        <v>101</v>
      </c>
      <c r="S66" s="580">
        <f>S64/S65</f>
        <v>0.28513659810227343</v>
      </c>
      <c r="T66" s="553"/>
      <c r="U66" s="461"/>
      <c r="V66" s="461"/>
      <c r="W66" s="457"/>
      <c r="X66" s="458"/>
      <c r="Y66" s="563"/>
      <c r="Z66" s="144" t="s">
        <v>101</v>
      </c>
      <c r="AA66" s="580">
        <v>0</v>
      </c>
      <c r="AB66" s="457"/>
      <c r="AC66" s="461"/>
      <c r="AD66" s="457"/>
      <c r="AE66" s="457"/>
      <c r="AF66" s="462"/>
    </row>
    <row r="67" spans="1:34" ht="13.5" thickBot="1">
      <c r="A67" s="443" t="s">
        <v>102</v>
      </c>
      <c r="B67" s="444" t="s">
        <v>64</v>
      </c>
      <c r="C67" s="654">
        <f>K67+S67</f>
        <v>2066</v>
      </c>
      <c r="D67" s="465"/>
      <c r="E67" s="464"/>
      <c r="F67" s="465"/>
      <c r="G67" s="465"/>
      <c r="H67" s="466"/>
      <c r="I67" s="467"/>
      <c r="J67" s="561" t="s">
        <v>64</v>
      </c>
      <c r="K67" s="581">
        <v>1134</v>
      </c>
      <c r="L67" s="554"/>
      <c r="M67" s="464"/>
      <c r="N67" s="464"/>
      <c r="O67" s="465"/>
      <c r="P67" s="595"/>
      <c r="Q67" s="564"/>
      <c r="R67" s="561" t="s">
        <v>64</v>
      </c>
      <c r="S67" s="581">
        <v>932</v>
      </c>
      <c r="T67" s="554"/>
      <c r="U67" s="464"/>
      <c r="V67" s="464"/>
      <c r="W67" s="465"/>
      <c r="X67" s="595"/>
      <c r="Y67" s="564"/>
      <c r="Z67" s="463" t="s">
        <v>64</v>
      </c>
      <c r="AA67" s="581">
        <v>1367</v>
      </c>
      <c r="AB67" s="465"/>
      <c r="AC67" s="464"/>
      <c r="AD67" s="465"/>
      <c r="AE67" s="465"/>
      <c r="AF67" s="466"/>
    </row>
    <row r="68" spans="1:34">
      <c r="A68" s="151"/>
      <c r="B68" s="151"/>
      <c r="C68" s="151"/>
      <c r="D68" s="151"/>
      <c r="E68" s="151"/>
      <c r="F68" s="151"/>
      <c r="G68" s="151"/>
      <c r="H68" s="151"/>
      <c r="I68" s="151"/>
      <c r="J68" s="150"/>
      <c r="K68" s="151"/>
      <c r="L68" s="151"/>
      <c r="M68" s="150"/>
      <c r="N68" s="319"/>
      <c r="O68" s="457"/>
      <c r="P68" s="150"/>
      <c r="Q68" s="150"/>
      <c r="R68" s="150"/>
      <c r="S68" s="150"/>
      <c r="T68" s="150"/>
      <c r="U68" s="150"/>
      <c r="V68" s="150"/>
      <c r="W68" s="150"/>
      <c r="X68" s="150"/>
      <c r="Y68" s="150"/>
      <c r="Z68" s="150"/>
      <c r="AA68" s="150"/>
      <c r="AB68" s="150"/>
      <c r="AC68" s="150"/>
      <c r="AD68" s="150"/>
      <c r="AE68" s="150"/>
      <c r="AF68" s="150"/>
    </row>
    <row r="69" spans="1:34" ht="14.5">
      <c r="A69" s="820" t="s">
        <v>103</v>
      </c>
      <c r="B69" s="820"/>
      <c r="C69" s="820"/>
      <c r="D69" s="820"/>
      <c r="E69" s="820"/>
      <c r="F69" s="820"/>
      <c r="G69" s="820"/>
      <c r="H69" s="820"/>
      <c r="I69" s="820"/>
      <c r="J69" s="820"/>
      <c r="K69" s="820"/>
      <c r="L69" s="820"/>
      <c r="M69" s="820"/>
      <c r="N69" s="820"/>
      <c r="O69" s="820"/>
      <c r="P69" s="820"/>
      <c r="Q69" s="150"/>
      <c r="R69" s="150"/>
      <c r="S69" s="150"/>
      <c r="T69" s="150"/>
      <c r="U69" s="150"/>
      <c r="V69" s="150"/>
      <c r="W69" s="150"/>
      <c r="X69" s="150"/>
      <c r="Y69" s="150"/>
      <c r="Z69" s="150"/>
      <c r="AA69" s="150"/>
      <c r="AB69" s="150"/>
      <c r="AC69" s="150"/>
      <c r="AD69" s="150"/>
      <c r="AE69" s="150"/>
      <c r="AF69" s="150"/>
    </row>
    <row r="70" spans="1:34" ht="14.5">
      <c r="A70" s="821" t="s">
        <v>511</v>
      </c>
      <c r="B70" s="821"/>
      <c r="C70" s="821"/>
      <c r="D70" s="821"/>
      <c r="E70" s="821"/>
      <c r="F70" s="821"/>
      <c r="G70" s="821"/>
      <c r="H70" s="821"/>
      <c r="I70" s="821"/>
      <c r="J70" s="821"/>
      <c r="K70" s="821"/>
      <c r="L70" s="821"/>
      <c r="M70" s="821"/>
      <c r="N70" s="821"/>
      <c r="O70" s="821"/>
      <c r="P70" s="821"/>
      <c r="Q70" s="150"/>
      <c r="R70" s="150"/>
      <c r="S70" s="150"/>
      <c r="T70" s="150"/>
      <c r="U70" s="150"/>
      <c r="V70" s="150"/>
      <c r="W70" s="150"/>
      <c r="X70" s="150"/>
      <c r="Y70" s="150"/>
      <c r="Z70" s="150"/>
      <c r="AA70" s="150"/>
      <c r="AB70" s="150"/>
      <c r="AC70" s="150"/>
      <c r="AD70" s="150"/>
      <c r="AE70" s="150"/>
      <c r="AF70" s="150"/>
    </row>
    <row r="71" spans="1:34" ht="14.5">
      <c r="A71" s="822" t="s">
        <v>491</v>
      </c>
      <c r="B71" s="822"/>
      <c r="C71" s="822"/>
      <c r="D71" s="822"/>
      <c r="E71" s="822"/>
      <c r="F71" s="822"/>
      <c r="G71" s="822"/>
      <c r="H71" s="822"/>
      <c r="I71" s="822"/>
      <c r="J71" s="822"/>
      <c r="K71" s="822"/>
      <c r="L71" s="822"/>
      <c r="M71" s="822"/>
      <c r="N71" s="822"/>
      <c r="O71" s="822"/>
      <c r="P71" s="822"/>
      <c r="Q71" s="769"/>
      <c r="R71" s="768"/>
      <c r="S71" s="769"/>
      <c r="T71" s="150"/>
      <c r="U71" s="150"/>
      <c r="V71" s="150"/>
      <c r="W71" s="469"/>
      <c r="X71" s="150"/>
      <c r="Y71" s="150"/>
      <c r="Z71" s="150"/>
      <c r="AA71" s="150"/>
      <c r="AB71" s="150"/>
      <c r="AC71" s="150"/>
      <c r="AD71" s="150"/>
      <c r="AE71" s="150"/>
      <c r="AF71" s="150"/>
      <c r="AG71" s="150"/>
      <c r="AH71" s="150"/>
    </row>
    <row r="72" spans="1:34" ht="14.5" customHeight="1">
      <c r="A72" s="823" t="s">
        <v>104</v>
      </c>
      <c r="B72" s="823"/>
      <c r="C72" s="823"/>
      <c r="D72" s="823"/>
      <c r="E72" s="823"/>
      <c r="F72" s="823"/>
      <c r="G72" s="823"/>
      <c r="H72" s="823"/>
      <c r="I72" s="823"/>
      <c r="J72" s="823"/>
      <c r="K72" s="823"/>
      <c r="L72" s="823"/>
      <c r="M72" s="823"/>
      <c r="N72" s="823"/>
      <c r="O72" s="823"/>
      <c r="P72" s="823"/>
      <c r="Q72" s="769"/>
      <c r="R72" s="768"/>
      <c r="S72" s="769"/>
      <c r="T72" s="150"/>
      <c r="U72" s="150"/>
      <c r="V72" s="150"/>
      <c r="W72" s="150"/>
      <c r="X72" s="150"/>
      <c r="Y72" s="150"/>
      <c r="Z72" s="150"/>
      <c r="AA72" s="150"/>
      <c r="AB72" s="150"/>
      <c r="AC72" s="150"/>
      <c r="AD72" s="150"/>
      <c r="AE72" s="150"/>
      <c r="AF72" s="150"/>
      <c r="AG72" s="150"/>
      <c r="AH72" s="150"/>
    </row>
    <row r="73" spans="1:34" ht="12.5" customHeight="1">
      <c r="A73" s="813" t="s">
        <v>478</v>
      </c>
      <c r="B73" s="813"/>
      <c r="C73" s="813"/>
      <c r="D73" s="813"/>
      <c r="E73" s="813"/>
      <c r="F73" s="813"/>
      <c r="G73" s="813"/>
      <c r="H73" s="813"/>
      <c r="I73" s="813"/>
      <c r="J73" s="813"/>
      <c r="K73" s="813"/>
      <c r="L73" s="813"/>
      <c r="M73" s="813"/>
      <c r="N73" s="813"/>
      <c r="O73" s="813"/>
      <c r="P73" s="813"/>
      <c r="T73" s="150"/>
      <c r="U73" s="150"/>
      <c r="V73" s="150"/>
      <c r="W73" s="150"/>
      <c r="X73" s="150"/>
      <c r="Y73" s="150"/>
      <c r="Z73" s="150"/>
      <c r="AA73" s="150"/>
      <c r="AB73" s="150"/>
      <c r="AC73" s="150"/>
      <c r="AD73" s="150"/>
      <c r="AE73" s="150"/>
      <c r="AF73" s="150"/>
    </row>
    <row r="74" spans="1:34" ht="12.5" customHeight="1">
      <c r="A74" s="813" t="s">
        <v>479</v>
      </c>
      <c r="B74" s="813"/>
      <c r="C74" s="813"/>
      <c r="D74" s="813"/>
      <c r="E74" s="813"/>
      <c r="F74" s="813"/>
      <c r="G74" s="813"/>
      <c r="H74" s="813"/>
      <c r="I74" s="813"/>
      <c r="J74" s="813"/>
      <c r="K74" s="813"/>
      <c r="L74" s="813"/>
      <c r="M74" s="813"/>
      <c r="N74" s="813"/>
      <c r="O74" s="813"/>
      <c r="P74" s="813"/>
      <c r="T74" s="150"/>
      <c r="U74" s="150"/>
      <c r="V74" s="150"/>
      <c r="W74" s="150"/>
      <c r="X74" s="150"/>
      <c r="Y74" s="150"/>
      <c r="Z74" s="150"/>
      <c r="AA74" s="150"/>
      <c r="AB74" s="150"/>
      <c r="AC74" s="150"/>
      <c r="AD74" s="150"/>
      <c r="AE74" s="150"/>
      <c r="AF74" s="150"/>
    </row>
    <row r="75" spans="1:34" ht="27" customHeight="1">
      <c r="A75" s="814" t="s">
        <v>558</v>
      </c>
      <c r="B75" s="814"/>
      <c r="C75" s="814"/>
      <c r="D75" s="814"/>
      <c r="E75" s="814"/>
      <c r="F75" s="814"/>
      <c r="G75" s="814"/>
      <c r="H75" s="814"/>
      <c r="I75" s="814"/>
      <c r="J75" s="814"/>
      <c r="K75" s="814"/>
      <c r="L75" s="814"/>
      <c r="M75" s="814"/>
      <c r="N75" s="814"/>
      <c r="O75" s="814"/>
      <c r="P75" s="814"/>
      <c r="Q75" s="150"/>
      <c r="R75" s="150"/>
      <c r="S75" s="150"/>
      <c r="T75" s="150"/>
      <c r="U75" s="150"/>
      <c r="V75" s="150"/>
      <c r="W75" s="150"/>
      <c r="X75" s="150"/>
      <c r="Y75" s="150"/>
      <c r="Z75" s="150"/>
      <c r="AA75" s="150"/>
      <c r="AB75" s="150"/>
      <c r="AC75" s="150"/>
      <c r="AD75" s="150"/>
      <c r="AE75" s="150"/>
      <c r="AF75" s="150"/>
    </row>
    <row r="76" spans="1:34" ht="14.5">
      <c r="A76" s="810" t="s">
        <v>559</v>
      </c>
      <c r="B76" s="810"/>
      <c r="C76" s="810"/>
      <c r="D76" s="810"/>
      <c r="E76" s="810"/>
      <c r="F76" s="810"/>
      <c r="G76" s="810"/>
      <c r="H76" s="810"/>
      <c r="I76" s="810"/>
      <c r="J76" s="810"/>
      <c r="K76" s="810"/>
      <c r="L76" s="810"/>
      <c r="M76" s="810"/>
      <c r="N76" s="810"/>
      <c r="O76" s="810"/>
      <c r="P76" s="810"/>
      <c r="Q76" s="150"/>
      <c r="R76" s="150"/>
      <c r="S76" s="150"/>
      <c r="T76" s="150"/>
      <c r="U76" s="150"/>
      <c r="V76" s="150"/>
      <c r="W76" s="150"/>
      <c r="X76" s="150"/>
      <c r="Y76" s="150"/>
      <c r="Z76" s="150"/>
      <c r="AA76" s="150"/>
      <c r="AB76" s="150"/>
      <c r="AC76" s="150"/>
      <c r="AD76" s="150"/>
      <c r="AE76" s="150"/>
      <c r="AF76" s="150"/>
    </row>
    <row r="77" spans="1:34" ht="14.5">
      <c r="A77" s="810" t="s">
        <v>473</v>
      </c>
      <c r="B77" s="810"/>
      <c r="C77" s="810"/>
      <c r="D77" s="810"/>
      <c r="E77" s="810"/>
      <c r="F77" s="810"/>
      <c r="G77" s="810"/>
      <c r="H77" s="810"/>
      <c r="I77" s="810"/>
      <c r="J77" s="810"/>
      <c r="K77" s="810"/>
      <c r="L77" s="810"/>
      <c r="M77" s="810"/>
      <c r="N77" s="810"/>
      <c r="O77" s="810"/>
      <c r="P77" s="810"/>
      <c r="Q77" s="150"/>
      <c r="R77" s="150"/>
      <c r="S77" s="150"/>
      <c r="T77" s="150"/>
      <c r="U77" s="150"/>
      <c r="V77" s="150"/>
      <c r="W77" s="150"/>
      <c r="X77" s="150"/>
      <c r="Y77" s="150"/>
      <c r="Z77" s="150"/>
      <c r="AA77" s="150"/>
      <c r="AB77" s="150"/>
      <c r="AC77" s="150"/>
      <c r="AD77" s="150"/>
      <c r="AE77" s="150"/>
      <c r="AF77" s="150"/>
    </row>
    <row r="78" spans="1:34" ht="15.75" customHeight="1">
      <c r="A78" s="814" t="s">
        <v>475</v>
      </c>
      <c r="B78" s="814"/>
      <c r="C78" s="814"/>
      <c r="D78" s="814"/>
      <c r="E78" s="814"/>
      <c r="F78" s="814"/>
      <c r="G78" s="814"/>
      <c r="H78" s="814"/>
      <c r="I78" s="814"/>
      <c r="J78" s="814"/>
      <c r="K78" s="814"/>
      <c r="L78" s="814"/>
      <c r="M78" s="814"/>
      <c r="N78" s="814"/>
      <c r="O78" s="814"/>
      <c r="P78" s="814"/>
    </row>
    <row r="79" spans="1:34" ht="12.75" customHeight="1">
      <c r="A79" s="814" t="s">
        <v>476</v>
      </c>
      <c r="B79" s="814"/>
      <c r="C79" s="814"/>
      <c r="D79" s="814"/>
      <c r="E79" s="814"/>
      <c r="F79" s="814"/>
      <c r="G79" s="814"/>
      <c r="H79" s="814"/>
      <c r="I79" s="814"/>
      <c r="J79" s="814"/>
      <c r="K79" s="814"/>
      <c r="L79" s="814"/>
      <c r="M79" s="814"/>
      <c r="N79" s="814"/>
      <c r="O79" s="814"/>
      <c r="P79" s="814"/>
    </row>
    <row r="80" spans="1:34" ht="12.75" customHeight="1">
      <c r="A80" s="819" t="s">
        <v>105</v>
      </c>
      <c r="B80" s="819"/>
      <c r="C80" s="819"/>
      <c r="D80" s="819"/>
      <c r="E80" s="819"/>
      <c r="F80" s="819"/>
      <c r="G80" s="819"/>
      <c r="H80" s="819"/>
      <c r="I80" s="819"/>
      <c r="J80" s="819"/>
      <c r="K80" s="819"/>
      <c r="L80" s="819"/>
      <c r="M80" s="819"/>
      <c r="N80" s="819"/>
      <c r="O80" s="819"/>
      <c r="P80" s="819"/>
    </row>
  </sheetData>
  <mergeCells count="27">
    <mergeCell ref="A78:P78"/>
    <mergeCell ref="A79:P79"/>
    <mergeCell ref="A80:P80"/>
    <mergeCell ref="A3:AF3"/>
    <mergeCell ref="A69:P69"/>
    <mergeCell ref="A70:P70"/>
    <mergeCell ref="A71:P71"/>
    <mergeCell ref="A72:P72"/>
    <mergeCell ref="D59:F59"/>
    <mergeCell ref="T59:V59"/>
    <mergeCell ref="AB59:AD59"/>
    <mergeCell ref="B5:H5"/>
    <mergeCell ref="J5:P5"/>
    <mergeCell ref="R5:X5"/>
    <mergeCell ref="Z5:AF5"/>
    <mergeCell ref="C6:H6"/>
    <mergeCell ref="K6:P6"/>
    <mergeCell ref="S6:X6"/>
    <mergeCell ref="AA6:AF6"/>
    <mergeCell ref="A1:AF1"/>
    <mergeCell ref="A2:AF2"/>
    <mergeCell ref="A77:P77"/>
    <mergeCell ref="R60:S60"/>
    <mergeCell ref="A73:P73"/>
    <mergeCell ref="A74:P74"/>
    <mergeCell ref="A75:P75"/>
    <mergeCell ref="A76:P76"/>
  </mergeCells>
  <printOptions horizontalCentered="1" verticalCentered="1" headings="1"/>
  <pageMargins left="0.25" right="0.25" top="0.5" bottom="0.5" header="0.5" footer="0.5"/>
  <pageSetup paperSize="3"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3"/>
  <sheetViews>
    <sheetView topLeftCell="A49" zoomScale="90" zoomScaleNormal="90" zoomScaleSheetLayoutView="80" workbookViewId="0">
      <selection activeCell="D93" sqref="D93"/>
    </sheetView>
  </sheetViews>
  <sheetFormatPr defaultColWidth="8.7265625" defaultRowHeight="12.5"/>
  <cols>
    <col min="1" max="1" width="41.54296875" style="35" customWidth="1"/>
    <col min="2" max="2" width="7.54296875" style="35" customWidth="1"/>
    <col min="3" max="3" width="10.26953125" style="35" customWidth="1"/>
    <col min="4" max="4" width="12.453125" style="35" customWidth="1"/>
    <col min="5" max="5" width="9.7265625" style="35" customWidth="1"/>
    <col min="6" max="6" width="10.7265625" style="35" customWidth="1"/>
    <col min="7" max="7" width="11.453125" style="35" customWidth="1"/>
    <col min="8" max="8" width="13.7265625" style="35" customWidth="1"/>
    <col min="9" max="16384" width="8.7265625" style="35"/>
  </cols>
  <sheetData>
    <row r="1" spans="1:8" ht="15.5">
      <c r="A1" s="835" t="s">
        <v>106</v>
      </c>
      <c r="B1" s="835"/>
      <c r="C1" s="835"/>
      <c r="D1" s="835"/>
      <c r="E1" s="835"/>
      <c r="F1" s="835"/>
      <c r="G1" s="835"/>
      <c r="H1" s="835"/>
    </row>
    <row r="2" spans="1:8" ht="15.75" customHeight="1">
      <c r="A2" s="799" t="s">
        <v>1</v>
      </c>
      <c r="B2" s="799"/>
      <c r="C2" s="799"/>
      <c r="D2" s="799"/>
      <c r="E2" s="799"/>
      <c r="F2" s="799"/>
      <c r="G2" s="799"/>
      <c r="H2" s="799"/>
    </row>
    <row r="3" spans="1:8" ht="15.75" customHeight="1">
      <c r="A3" s="804" t="s">
        <v>540</v>
      </c>
      <c r="B3" s="804"/>
      <c r="C3" s="804"/>
      <c r="D3" s="804"/>
      <c r="E3" s="804"/>
      <c r="F3" s="804"/>
      <c r="G3" s="804"/>
      <c r="H3" s="804"/>
    </row>
    <row r="4" spans="1:8" ht="16" thickBot="1">
      <c r="A4" s="721"/>
      <c r="B4" s="537"/>
      <c r="C4" s="13"/>
      <c r="D4" s="13"/>
      <c r="E4" s="13"/>
      <c r="F4" s="13"/>
      <c r="G4" s="11" t="s">
        <v>107</v>
      </c>
    </row>
    <row r="5" spans="1:8" ht="16" thickBot="1">
      <c r="A5" s="535"/>
      <c r="B5" s="313"/>
      <c r="C5" s="836" t="s">
        <v>108</v>
      </c>
      <c r="D5" s="836"/>
      <c r="E5" s="836"/>
      <c r="F5" s="836"/>
      <c r="G5" s="836"/>
      <c r="H5" s="837"/>
    </row>
    <row r="6" spans="1:8" ht="13">
      <c r="A6" s="136"/>
      <c r="B6" s="136"/>
      <c r="C6" s="838" t="s">
        <v>44</v>
      </c>
      <c r="D6" s="839"/>
      <c r="E6" s="839"/>
      <c r="F6" s="839"/>
      <c r="G6" s="839"/>
      <c r="H6" s="840"/>
    </row>
    <row r="7" spans="1:8" ht="28">
      <c r="A7" s="131" t="s">
        <v>45</v>
      </c>
      <c r="B7" s="135" t="s">
        <v>46</v>
      </c>
      <c r="C7" s="140" t="s">
        <v>47</v>
      </c>
      <c r="D7" s="539" t="s">
        <v>109</v>
      </c>
      <c r="E7" s="539" t="s">
        <v>110</v>
      </c>
      <c r="F7" s="539" t="s">
        <v>111</v>
      </c>
      <c r="G7" s="539" t="s">
        <v>112</v>
      </c>
      <c r="H7" s="139" t="s">
        <v>52</v>
      </c>
    </row>
    <row r="8" spans="1:8" ht="13">
      <c r="A8" s="130" t="s">
        <v>11</v>
      </c>
      <c r="B8" s="259"/>
      <c r="C8" s="221"/>
      <c r="D8" s="256"/>
      <c r="E8" s="256"/>
      <c r="F8" s="256"/>
      <c r="G8" s="256"/>
      <c r="H8" s="233"/>
    </row>
    <row r="9" spans="1:8">
      <c r="A9" s="133" t="s">
        <v>59</v>
      </c>
      <c r="B9" s="429" t="s">
        <v>64</v>
      </c>
      <c r="C9" s="228"/>
      <c r="D9" s="229"/>
      <c r="E9" s="229"/>
      <c r="F9" s="229"/>
      <c r="G9" s="124"/>
      <c r="H9" s="230">
        <v>0</v>
      </c>
    </row>
    <row r="10" spans="1:8" ht="14.5">
      <c r="A10" s="133" t="s">
        <v>113</v>
      </c>
      <c r="B10" s="429" t="s">
        <v>64</v>
      </c>
      <c r="C10" s="228"/>
      <c r="D10" s="229"/>
      <c r="E10" s="229"/>
      <c r="F10" s="229"/>
      <c r="G10" s="124"/>
      <c r="H10" s="230">
        <v>0</v>
      </c>
    </row>
    <row r="11" spans="1:8">
      <c r="A11" s="133" t="s">
        <v>61</v>
      </c>
      <c r="B11" s="429" t="s">
        <v>60</v>
      </c>
      <c r="C11" s="228"/>
      <c r="D11" s="229"/>
      <c r="E11" s="229"/>
      <c r="F11" s="229"/>
      <c r="G11" s="124"/>
      <c r="H11" s="230">
        <v>0</v>
      </c>
    </row>
    <row r="12" spans="1:8">
      <c r="A12" s="683" t="s">
        <v>462</v>
      </c>
      <c r="B12" s="429" t="s">
        <v>60</v>
      </c>
      <c r="C12" s="228"/>
      <c r="D12" s="229"/>
      <c r="E12" s="229"/>
      <c r="F12" s="229"/>
      <c r="G12" s="124"/>
      <c r="H12" s="230">
        <v>0</v>
      </c>
    </row>
    <row r="13" spans="1:8">
      <c r="A13" s="133"/>
      <c r="B13" s="133"/>
      <c r="C13" s="228"/>
      <c r="D13" s="229"/>
      <c r="E13" s="229"/>
      <c r="F13" s="229"/>
      <c r="G13" s="124"/>
      <c r="H13" s="230"/>
    </row>
    <row r="14" spans="1:8" ht="13">
      <c r="A14" s="129" t="s">
        <v>13</v>
      </c>
      <c r="B14" s="173"/>
      <c r="C14" s="231"/>
      <c r="D14" s="232"/>
      <c r="E14" s="232"/>
      <c r="F14" s="232"/>
      <c r="G14" s="232"/>
      <c r="H14" s="233"/>
    </row>
    <row r="15" spans="1:8" ht="14.5">
      <c r="A15" s="681" t="s">
        <v>480</v>
      </c>
      <c r="B15" s="429" t="s">
        <v>64</v>
      </c>
      <c r="C15" s="234"/>
      <c r="D15" s="235"/>
      <c r="E15" s="235"/>
      <c r="F15" s="235"/>
      <c r="G15" s="124"/>
      <c r="H15" s="230">
        <v>0</v>
      </c>
    </row>
    <row r="16" spans="1:8" ht="14.5">
      <c r="A16" s="681" t="s">
        <v>481</v>
      </c>
      <c r="B16" s="429" t="s">
        <v>64</v>
      </c>
      <c r="C16" s="234"/>
      <c r="D16" s="235"/>
      <c r="E16" s="235"/>
      <c r="F16" s="235"/>
      <c r="G16" s="124"/>
      <c r="H16" s="230">
        <v>0</v>
      </c>
    </row>
    <row r="17" spans="1:8">
      <c r="A17" s="223" t="s">
        <v>463</v>
      </c>
      <c r="B17" s="429" t="s">
        <v>64</v>
      </c>
      <c r="C17" s="234"/>
      <c r="D17" s="235"/>
      <c r="E17" s="235"/>
      <c r="F17" s="235"/>
      <c r="G17" s="124"/>
      <c r="H17" s="230">
        <v>0</v>
      </c>
    </row>
    <row r="18" spans="1:8">
      <c r="A18" s="223"/>
      <c r="B18" s="429"/>
      <c r="C18" s="234"/>
      <c r="D18" s="235"/>
      <c r="E18" s="235"/>
      <c r="F18" s="235"/>
      <c r="G18" s="124"/>
      <c r="H18" s="230"/>
    </row>
    <row r="19" spans="1:8">
      <c r="A19" s="223" t="s">
        <v>69</v>
      </c>
      <c r="B19" s="429" t="s">
        <v>60</v>
      </c>
      <c r="C19" s="234"/>
      <c r="D19" s="235"/>
      <c r="E19" s="235"/>
      <c r="F19" s="235"/>
      <c r="G19" s="124"/>
      <c r="H19" s="230">
        <v>0</v>
      </c>
    </row>
    <row r="20" spans="1:8">
      <c r="A20" s="223" t="s">
        <v>499</v>
      </c>
      <c r="B20" s="429" t="s">
        <v>60</v>
      </c>
      <c r="C20" s="234"/>
      <c r="D20" s="235"/>
      <c r="E20" s="235"/>
      <c r="F20" s="235"/>
      <c r="G20" s="124"/>
      <c r="H20" s="230">
        <v>0</v>
      </c>
    </row>
    <row r="21" spans="1:8">
      <c r="A21" s="223" t="s">
        <v>500</v>
      </c>
      <c r="B21" s="429" t="s">
        <v>60</v>
      </c>
      <c r="C21" s="234"/>
      <c r="D21" s="235"/>
      <c r="E21" s="235"/>
      <c r="F21" s="235"/>
      <c r="G21" s="124"/>
      <c r="H21" s="230">
        <v>0</v>
      </c>
    </row>
    <row r="22" spans="1:8">
      <c r="A22" s="223" t="s">
        <v>464</v>
      </c>
      <c r="B22" s="429" t="s">
        <v>60</v>
      </c>
      <c r="C22" s="234"/>
      <c r="D22" s="235"/>
      <c r="E22" s="235"/>
      <c r="F22" s="235"/>
      <c r="G22" s="124"/>
      <c r="H22" s="230">
        <v>0</v>
      </c>
    </row>
    <row r="23" spans="1:8">
      <c r="A23" s="133"/>
      <c r="B23" s="133"/>
      <c r="C23" s="234"/>
      <c r="D23" s="235"/>
      <c r="E23" s="235"/>
      <c r="F23" s="235"/>
      <c r="G23" s="124"/>
      <c r="H23" s="230"/>
    </row>
    <row r="24" spans="1:8">
      <c r="A24" s="133"/>
      <c r="B24" s="133"/>
      <c r="C24" s="234"/>
      <c r="D24" s="235"/>
      <c r="E24" s="235"/>
      <c r="F24" s="235"/>
      <c r="G24" s="124"/>
      <c r="H24" s="230"/>
    </row>
    <row r="25" spans="1:8" ht="13">
      <c r="A25" s="129" t="s">
        <v>14</v>
      </c>
      <c r="B25" s="173"/>
      <c r="C25" s="231"/>
      <c r="D25" s="232"/>
      <c r="E25" s="232"/>
      <c r="F25" s="232"/>
      <c r="G25" s="232"/>
      <c r="H25" s="233"/>
    </row>
    <row r="26" spans="1:8" s="10" customFormat="1" ht="14.5">
      <c r="A26" s="133" t="s">
        <v>482</v>
      </c>
      <c r="B26" s="133" t="s">
        <v>64</v>
      </c>
      <c r="C26" s="236"/>
      <c r="D26" s="237"/>
      <c r="E26" s="237"/>
      <c r="F26" s="237"/>
      <c r="G26" s="124"/>
      <c r="H26" s="230">
        <v>0</v>
      </c>
    </row>
    <row r="27" spans="1:8">
      <c r="A27" s="132" t="s">
        <v>72</v>
      </c>
      <c r="B27" s="132" t="s">
        <v>64</v>
      </c>
      <c r="C27" s="239"/>
      <c r="D27" s="240"/>
      <c r="E27" s="240"/>
      <c r="F27" s="240"/>
      <c r="G27" s="240"/>
      <c r="H27" s="238">
        <v>0</v>
      </c>
    </row>
    <row r="28" spans="1:8">
      <c r="A28" s="11"/>
      <c r="B28" s="11"/>
      <c r="C28" s="241"/>
      <c r="D28" s="242"/>
      <c r="E28" s="242"/>
      <c r="F28" s="242"/>
      <c r="G28" s="124"/>
      <c r="H28" s="230"/>
    </row>
    <row r="29" spans="1:8" ht="13">
      <c r="A29" s="129" t="s">
        <v>73</v>
      </c>
      <c r="B29" s="173"/>
      <c r="C29" s="231"/>
      <c r="D29" s="232"/>
      <c r="E29" s="232"/>
      <c r="F29" s="232"/>
      <c r="G29" s="232"/>
      <c r="H29" s="233"/>
    </row>
    <row r="30" spans="1:8">
      <c r="A30" s="223" t="s">
        <v>75</v>
      </c>
      <c r="B30" s="429" t="s">
        <v>64</v>
      </c>
      <c r="C30" s="243"/>
      <c r="D30" s="244"/>
      <c r="E30" s="244"/>
      <c r="F30" s="244"/>
      <c r="G30" s="124"/>
      <c r="H30" s="230">
        <v>0</v>
      </c>
    </row>
    <row r="31" spans="1:8">
      <c r="A31" s="223" t="s">
        <v>76</v>
      </c>
      <c r="B31" s="429" t="s">
        <v>64</v>
      </c>
      <c r="C31" s="243"/>
      <c r="D31" s="244"/>
      <c r="E31" s="244"/>
      <c r="F31" s="244"/>
      <c r="G31" s="124"/>
      <c r="H31" s="230">
        <v>0</v>
      </c>
    </row>
    <row r="32" spans="1:8">
      <c r="A32" s="223" t="s">
        <v>77</v>
      </c>
      <c r="B32" s="429" t="s">
        <v>64</v>
      </c>
      <c r="C32" s="243"/>
      <c r="D32" s="244"/>
      <c r="E32" s="244"/>
      <c r="F32" s="244"/>
      <c r="G32" s="124"/>
      <c r="H32" s="230">
        <v>0</v>
      </c>
    </row>
    <row r="33" spans="1:8">
      <c r="A33" s="223" t="s">
        <v>78</v>
      </c>
      <c r="B33" s="429" t="s">
        <v>64</v>
      </c>
      <c r="C33" s="243"/>
      <c r="D33" s="244"/>
      <c r="E33" s="244"/>
      <c r="F33" s="244"/>
      <c r="G33" s="124"/>
      <c r="H33" s="230">
        <v>0</v>
      </c>
    </row>
    <row r="34" spans="1:8">
      <c r="A34" s="223" t="s">
        <v>465</v>
      </c>
      <c r="B34" s="429" t="s">
        <v>64</v>
      </c>
      <c r="C34" s="243"/>
      <c r="D34" s="244"/>
      <c r="E34" s="244"/>
      <c r="F34" s="244"/>
      <c r="G34" s="124"/>
      <c r="H34" s="230">
        <v>0</v>
      </c>
    </row>
    <row r="35" spans="1:8">
      <c r="A35" s="223" t="s">
        <v>79</v>
      </c>
      <c r="B35" s="429" t="s">
        <v>64</v>
      </c>
      <c r="C35" s="243"/>
      <c r="D35" s="244"/>
      <c r="E35" s="244"/>
      <c r="F35" s="244"/>
      <c r="G35" s="124"/>
      <c r="H35" s="230">
        <v>0</v>
      </c>
    </row>
    <row r="36" spans="1:8">
      <c r="A36" s="223" t="s">
        <v>466</v>
      </c>
      <c r="B36" s="429" t="s">
        <v>64</v>
      </c>
      <c r="C36" s="243"/>
      <c r="D36" s="244"/>
      <c r="E36" s="244"/>
      <c r="F36" s="244"/>
      <c r="G36" s="124"/>
      <c r="H36" s="230">
        <v>0</v>
      </c>
    </row>
    <row r="37" spans="1:8">
      <c r="A37" s="223" t="s">
        <v>467</v>
      </c>
      <c r="B37" s="429" t="s">
        <v>64</v>
      </c>
      <c r="C37" s="243"/>
      <c r="D37" s="244"/>
      <c r="E37" s="244"/>
      <c r="F37" s="244"/>
      <c r="G37" s="124"/>
      <c r="H37" s="230">
        <v>0</v>
      </c>
    </row>
    <row r="38" spans="1:8">
      <c r="A38" s="223" t="s">
        <v>468</v>
      </c>
      <c r="B38" s="429" t="s">
        <v>64</v>
      </c>
      <c r="C38" s="243"/>
      <c r="D38" s="244"/>
      <c r="E38" s="244"/>
      <c r="F38" s="244"/>
      <c r="G38" s="124"/>
      <c r="H38" s="230">
        <v>0</v>
      </c>
    </row>
    <row r="39" spans="1:8">
      <c r="A39" s="223" t="s">
        <v>498</v>
      </c>
      <c r="B39" s="429" t="s">
        <v>64</v>
      </c>
      <c r="C39" s="243"/>
      <c r="D39" s="244"/>
      <c r="E39" s="244"/>
      <c r="F39" s="244"/>
      <c r="G39" s="124"/>
      <c r="H39" s="230">
        <v>0</v>
      </c>
    </row>
    <row r="40" spans="1:8">
      <c r="A40" s="133"/>
      <c r="B40" s="133"/>
      <c r="C40" s="243"/>
      <c r="D40" s="244"/>
      <c r="E40" s="244"/>
      <c r="F40" s="244"/>
      <c r="G40" s="124"/>
      <c r="H40" s="230"/>
    </row>
    <row r="41" spans="1:8">
      <c r="A41" s="133"/>
      <c r="B41" s="133"/>
      <c r="C41" s="243"/>
      <c r="D41" s="244"/>
      <c r="E41" s="244"/>
      <c r="F41" s="244"/>
      <c r="G41" s="124"/>
      <c r="H41" s="230"/>
    </row>
    <row r="42" spans="1:8" ht="13">
      <c r="A42" s="129" t="s">
        <v>81</v>
      </c>
      <c r="B42" s="173"/>
      <c r="C42" s="231"/>
      <c r="D42" s="232"/>
      <c r="E42" s="232"/>
      <c r="F42" s="232"/>
      <c r="G42" s="245"/>
      <c r="H42" s="233"/>
    </row>
    <row r="43" spans="1:8">
      <c r="A43" s="133" t="s">
        <v>82</v>
      </c>
      <c r="B43" s="133" t="s">
        <v>64</v>
      </c>
      <c r="C43" s="246"/>
      <c r="D43" s="247"/>
      <c r="E43" s="247"/>
      <c r="F43" s="247"/>
      <c r="G43" s="124"/>
      <c r="H43" s="230">
        <v>0</v>
      </c>
    </row>
    <row r="44" spans="1:8">
      <c r="A44" s="133" t="s">
        <v>83</v>
      </c>
      <c r="B44" s="133" t="s">
        <v>64</v>
      </c>
      <c r="C44" s="246"/>
      <c r="D44" s="247"/>
      <c r="E44" s="247"/>
      <c r="F44" s="247"/>
      <c r="G44" s="124"/>
      <c r="H44" s="230">
        <v>0</v>
      </c>
    </row>
    <row r="45" spans="1:8">
      <c r="A45" s="133"/>
      <c r="B45" s="133"/>
      <c r="C45" s="246"/>
      <c r="D45" s="247"/>
      <c r="E45" s="247"/>
      <c r="F45" s="247"/>
      <c r="G45" s="124"/>
      <c r="H45" s="230"/>
    </row>
    <row r="46" spans="1:8" ht="13">
      <c r="A46" s="129" t="s">
        <v>84</v>
      </c>
      <c r="B46" s="173"/>
      <c r="C46" s="231"/>
      <c r="D46" s="232"/>
      <c r="E46" s="232"/>
      <c r="F46" s="232"/>
      <c r="G46" s="232"/>
      <c r="H46" s="233"/>
    </row>
    <row r="47" spans="1:8">
      <c r="A47" s="223" t="s">
        <v>16</v>
      </c>
      <c r="B47" s="429" t="s">
        <v>64</v>
      </c>
      <c r="C47" s="248"/>
      <c r="D47" s="249"/>
      <c r="E47" s="249"/>
      <c r="F47" s="249"/>
      <c r="G47" s="124"/>
      <c r="H47" s="230">
        <v>0</v>
      </c>
    </row>
    <row r="48" spans="1:8">
      <c r="A48" s="223"/>
      <c r="B48" s="429"/>
      <c r="C48" s="248"/>
      <c r="D48" s="249"/>
      <c r="E48" s="249"/>
      <c r="F48" s="249"/>
      <c r="G48" s="124"/>
      <c r="H48" s="230">
        <v>0</v>
      </c>
    </row>
    <row r="49" spans="1:8">
      <c r="A49" s="223" t="s">
        <v>492</v>
      </c>
      <c r="B49" s="429" t="s">
        <v>60</v>
      </c>
      <c r="C49" s="248"/>
      <c r="D49" s="249"/>
      <c r="E49" s="249"/>
      <c r="F49" s="249"/>
      <c r="G49" s="124"/>
      <c r="H49" s="230">
        <v>0</v>
      </c>
    </row>
    <row r="50" spans="1:8">
      <c r="A50" s="223" t="s">
        <v>493</v>
      </c>
      <c r="B50" s="429" t="s">
        <v>60</v>
      </c>
      <c r="C50" s="248"/>
      <c r="D50" s="249"/>
      <c r="E50" s="249"/>
      <c r="F50" s="249"/>
      <c r="G50" s="124"/>
      <c r="H50" s="230">
        <v>0</v>
      </c>
    </row>
    <row r="51" spans="1:8">
      <c r="A51" s="223" t="s">
        <v>494</v>
      </c>
      <c r="B51" s="429" t="s">
        <v>60</v>
      </c>
      <c r="C51" s="248"/>
      <c r="D51" s="249"/>
      <c r="E51" s="249"/>
      <c r="F51" s="249"/>
      <c r="G51" s="124"/>
      <c r="H51" s="230">
        <v>0</v>
      </c>
    </row>
    <row r="52" spans="1:8">
      <c r="A52" s="223" t="s">
        <v>495</v>
      </c>
      <c r="B52" s="429" t="s">
        <v>60</v>
      </c>
      <c r="C52" s="248"/>
      <c r="D52" s="249"/>
      <c r="E52" s="249"/>
      <c r="F52" s="249"/>
      <c r="G52" s="124"/>
      <c r="H52" s="230">
        <v>0</v>
      </c>
    </row>
    <row r="53" spans="1:8">
      <c r="A53" s="223" t="s">
        <v>496</v>
      </c>
      <c r="B53" s="429" t="s">
        <v>60</v>
      </c>
      <c r="C53" s="248"/>
      <c r="D53" s="249"/>
      <c r="E53" s="249"/>
      <c r="F53" s="249"/>
      <c r="G53" s="124"/>
      <c r="H53" s="230">
        <v>0</v>
      </c>
    </row>
    <row r="54" spans="1:8">
      <c r="A54" s="133"/>
      <c r="B54" s="133"/>
      <c r="C54" s="248"/>
      <c r="D54" s="249"/>
      <c r="E54" s="249"/>
      <c r="F54" s="249"/>
      <c r="G54" s="124"/>
      <c r="H54" s="230"/>
    </row>
    <row r="55" spans="1:8">
      <c r="A55" s="133"/>
      <c r="B55" s="133"/>
      <c r="C55" s="248"/>
      <c r="D55" s="249"/>
      <c r="E55" s="249"/>
      <c r="F55" s="249"/>
      <c r="G55" s="124"/>
      <c r="H55" s="230"/>
    </row>
    <row r="56" spans="1:8" ht="13">
      <c r="A56" s="129" t="s">
        <v>17</v>
      </c>
      <c r="B56" s="173"/>
      <c r="C56" s="231"/>
      <c r="D56" s="232"/>
      <c r="E56" s="232"/>
      <c r="F56" s="232"/>
      <c r="G56" s="232"/>
      <c r="H56" s="233"/>
    </row>
    <row r="57" spans="1:8">
      <c r="A57" s="223" t="s">
        <v>85</v>
      </c>
      <c r="B57" s="429" t="s">
        <v>64</v>
      </c>
      <c r="C57" s="250"/>
      <c r="D57" s="251"/>
      <c r="E57" s="251"/>
      <c r="F57" s="251"/>
      <c r="G57" s="124"/>
      <c r="H57" s="230">
        <v>0</v>
      </c>
    </row>
    <row r="58" spans="1:8">
      <c r="A58" s="223" t="s">
        <v>86</v>
      </c>
      <c r="B58" s="429" t="s">
        <v>64</v>
      </c>
      <c r="C58" s="250"/>
      <c r="D58" s="251"/>
      <c r="E58" s="251"/>
      <c r="F58" s="251"/>
      <c r="G58" s="124"/>
      <c r="H58" s="230">
        <v>0</v>
      </c>
    </row>
    <row r="59" spans="1:8">
      <c r="A59" s="223" t="s">
        <v>497</v>
      </c>
      <c r="B59" s="429" t="s">
        <v>60</v>
      </c>
      <c r="C59" s="250"/>
      <c r="D59" s="251"/>
      <c r="E59" s="251"/>
      <c r="F59" s="251"/>
      <c r="G59" s="124"/>
      <c r="H59" s="230">
        <v>0</v>
      </c>
    </row>
    <row r="60" spans="1:8">
      <c r="A60" s="223"/>
      <c r="B60" s="429"/>
      <c r="C60" s="250"/>
      <c r="D60" s="251"/>
      <c r="E60" s="251"/>
      <c r="F60" s="251"/>
      <c r="G60" s="124"/>
      <c r="H60" s="230"/>
    </row>
    <row r="61" spans="1:8" ht="13">
      <c r="A61" s="129" t="s">
        <v>87</v>
      </c>
      <c r="B61" s="173"/>
      <c r="C61" s="231"/>
      <c r="D61" s="232"/>
      <c r="E61" s="232"/>
      <c r="F61" s="232"/>
      <c r="G61" s="232"/>
      <c r="H61" s="233"/>
    </row>
    <row r="62" spans="1:8">
      <c r="A62" s="133"/>
      <c r="B62" s="133"/>
      <c r="C62" s="252"/>
      <c r="D62" s="253"/>
      <c r="E62" s="253"/>
      <c r="F62" s="253"/>
      <c r="G62" s="253"/>
      <c r="H62" s="254"/>
    </row>
    <row r="63" spans="1:8" ht="13">
      <c r="A63" s="129" t="s">
        <v>18</v>
      </c>
      <c r="B63" s="173"/>
      <c r="C63" s="231"/>
      <c r="D63" s="232"/>
      <c r="E63" s="232"/>
      <c r="F63" s="232"/>
      <c r="G63" s="232"/>
      <c r="H63" s="233"/>
    </row>
    <row r="64" spans="1:8">
      <c r="A64" s="133" t="s">
        <v>88</v>
      </c>
      <c r="B64" s="133" t="s">
        <v>64</v>
      </c>
      <c r="C64" s="255"/>
      <c r="D64" s="232"/>
      <c r="E64" s="232"/>
      <c r="F64" s="232"/>
      <c r="G64" s="124">
        <v>0</v>
      </c>
      <c r="H64" s="230">
        <v>0</v>
      </c>
    </row>
    <row r="65" spans="1:9">
      <c r="A65" s="133" t="s">
        <v>89</v>
      </c>
      <c r="B65" s="133" t="s">
        <v>64</v>
      </c>
      <c r="C65" s="255"/>
      <c r="D65" s="232"/>
      <c r="E65" s="232"/>
      <c r="F65" s="232"/>
      <c r="G65" s="124">
        <v>0</v>
      </c>
      <c r="H65" s="230">
        <v>0</v>
      </c>
      <c r="I65" s="11" t="s">
        <v>114</v>
      </c>
    </row>
    <row r="66" spans="1:9">
      <c r="A66" s="173"/>
      <c r="B66" s="173"/>
      <c r="C66" s="256"/>
      <c r="D66" s="256"/>
      <c r="E66" s="232"/>
      <c r="F66" s="256"/>
      <c r="G66" s="256"/>
      <c r="H66" s="233"/>
    </row>
    <row r="67" spans="1:9" ht="13">
      <c r="A67" s="128" t="s">
        <v>90</v>
      </c>
      <c r="B67" s="133"/>
      <c r="C67" s="2"/>
      <c r="D67" s="253">
        <f>SUM(D9:D66)</f>
        <v>0</v>
      </c>
      <c r="E67" s="253">
        <f t="shared" ref="E67:G67" si="0">SUM(E9:E66)</f>
        <v>0</v>
      </c>
      <c r="F67" s="253">
        <f t="shared" si="0"/>
        <v>0</v>
      </c>
      <c r="G67" s="258">
        <f t="shared" si="0"/>
        <v>0</v>
      </c>
      <c r="H67" s="230">
        <v>0</v>
      </c>
    </row>
    <row r="68" spans="1:9">
      <c r="A68" s="259"/>
      <c r="B68" s="173"/>
      <c r="C68" s="256" t="s">
        <v>107</v>
      </c>
      <c r="D68" s="256"/>
      <c r="E68" s="256"/>
      <c r="F68" s="256"/>
      <c r="G68" s="256"/>
      <c r="H68" s="265"/>
    </row>
    <row r="69" spans="1:9" ht="15" thickBot="1">
      <c r="A69" s="127" t="s">
        <v>483</v>
      </c>
      <c r="B69" s="359"/>
      <c r="C69" s="360"/>
      <c r="D69" s="361"/>
      <c r="E69" s="361"/>
      <c r="F69" s="361"/>
      <c r="G69" s="361"/>
      <c r="H69" s="362"/>
    </row>
    <row r="70" spans="1:9" s="267" customFormat="1" ht="13.5" customHeight="1" thickBot="1">
      <c r="A70" s="266"/>
      <c r="B70" s="365"/>
      <c r="C70" s="366"/>
      <c r="D70" s="366"/>
      <c r="E70" s="366"/>
      <c r="F70" s="366"/>
      <c r="G70" s="366"/>
      <c r="H70" s="367"/>
    </row>
    <row r="71" spans="1:9" s="267" customFormat="1" ht="13">
      <c r="A71" s="268" t="s">
        <v>434</v>
      </c>
      <c r="B71" s="363"/>
      <c r="C71" s="364"/>
      <c r="D71" s="364" t="s">
        <v>9</v>
      </c>
      <c r="E71" s="125"/>
      <c r="F71" s="125"/>
    </row>
    <row r="72" spans="1:9" s="267" customFormat="1">
      <c r="A72" s="257"/>
      <c r="B72" s="2"/>
      <c r="C72" s="220"/>
      <c r="D72" s="314"/>
      <c r="E72" s="262"/>
      <c r="F72" s="273"/>
    </row>
    <row r="73" spans="1:9" s="267" customFormat="1">
      <c r="A73" s="257" t="s">
        <v>115</v>
      </c>
      <c r="B73" s="2"/>
      <c r="C73" s="315"/>
      <c r="D73" s="270"/>
      <c r="E73" s="272"/>
      <c r="F73" s="273"/>
    </row>
    <row r="74" spans="1:9" s="267" customFormat="1" ht="13">
      <c r="A74" s="126"/>
      <c r="B74" s="2"/>
      <c r="C74" s="315"/>
      <c r="D74" s="358"/>
      <c r="E74" s="272"/>
      <c r="F74" s="273"/>
      <c r="G74" s="273"/>
      <c r="H74" s="273"/>
    </row>
    <row r="75" spans="1:9">
      <c r="A75" s="11"/>
      <c r="B75" s="11"/>
      <c r="C75" s="11"/>
      <c r="D75" s="274"/>
      <c r="E75" s="11"/>
      <c r="F75" s="11"/>
      <c r="G75" s="11"/>
      <c r="H75" s="11"/>
    </row>
    <row r="76" spans="1:9" ht="14.5">
      <c r="A76" s="841" t="s">
        <v>116</v>
      </c>
      <c r="B76" s="841"/>
      <c r="C76" s="841"/>
      <c r="D76" s="841"/>
      <c r="E76" s="841"/>
      <c r="F76" s="841"/>
      <c r="G76" s="841"/>
      <c r="H76" s="841"/>
    </row>
    <row r="77" spans="1:9">
      <c r="A77" s="822" t="s">
        <v>490</v>
      </c>
      <c r="B77" s="822"/>
      <c r="C77" s="822"/>
      <c r="D77" s="822"/>
      <c r="E77" s="822"/>
      <c r="F77" s="822"/>
      <c r="G77" s="822"/>
      <c r="H77" s="822"/>
    </row>
    <row r="78" spans="1:9" ht="14.5">
      <c r="A78" s="822" t="s">
        <v>117</v>
      </c>
      <c r="B78" s="822"/>
      <c r="C78" s="822"/>
      <c r="D78" s="822"/>
      <c r="E78" s="822"/>
      <c r="F78" s="822"/>
      <c r="G78" s="822"/>
      <c r="H78" s="822"/>
    </row>
    <row r="79" spans="1:9" ht="14.5">
      <c r="A79" s="822" t="s">
        <v>485</v>
      </c>
      <c r="B79" s="822"/>
      <c r="C79" s="822"/>
      <c r="D79" s="822"/>
      <c r="E79" s="822"/>
      <c r="F79" s="822"/>
      <c r="G79" s="822"/>
      <c r="H79" s="822"/>
    </row>
    <row r="80" spans="1:9" ht="14.5">
      <c r="A80" s="822" t="s">
        <v>561</v>
      </c>
      <c r="B80" s="822"/>
      <c r="C80" s="822"/>
      <c r="D80" s="822"/>
      <c r="E80" s="822"/>
      <c r="F80" s="822"/>
      <c r="G80" s="822"/>
      <c r="H80" s="822"/>
    </row>
    <row r="81" spans="1:8" ht="27" customHeight="1">
      <c r="A81" s="823" t="s">
        <v>560</v>
      </c>
      <c r="B81" s="823"/>
      <c r="C81" s="823"/>
      <c r="D81" s="823"/>
      <c r="E81" s="823"/>
      <c r="F81" s="823"/>
      <c r="G81" s="823"/>
      <c r="H81" s="823"/>
    </row>
    <row r="82" spans="1:8" ht="14.5">
      <c r="A82" s="833" t="s">
        <v>484</v>
      </c>
      <c r="B82" s="833"/>
      <c r="C82" s="833"/>
      <c r="D82" s="833"/>
      <c r="E82" s="833"/>
      <c r="F82" s="833"/>
      <c r="G82" s="833"/>
      <c r="H82" s="833"/>
    </row>
    <row r="83" spans="1:8" ht="27" customHeight="1">
      <c r="A83" s="834" t="s">
        <v>39</v>
      </c>
      <c r="B83" s="834"/>
      <c r="C83" s="834"/>
      <c r="D83" s="834"/>
      <c r="E83" s="834"/>
      <c r="F83" s="834"/>
      <c r="G83" s="834"/>
      <c r="H83" s="834"/>
    </row>
  </sheetData>
  <mergeCells count="13">
    <mergeCell ref="A82:H82"/>
    <mergeCell ref="A83:H83"/>
    <mergeCell ref="A1:H1"/>
    <mergeCell ref="A2:H2"/>
    <mergeCell ref="A3:H3"/>
    <mergeCell ref="C5:H5"/>
    <mergeCell ref="C6:H6"/>
    <mergeCell ref="A77:H77"/>
    <mergeCell ref="A76:H76"/>
    <mergeCell ref="A78:H78"/>
    <mergeCell ref="A79:H79"/>
    <mergeCell ref="A80:H80"/>
    <mergeCell ref="A81:H81"/>
  </mergeCells>
  <printOptions horizontalCentered="1" verticalCentered="1"/>
  <pageMargins left="0.25" right="0.25" top="0.5" bottom="0.5" header="0.5" footer="0.5"/>
  <pageSetup paperSize="5" scale="8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5"/>
  <sheetViews>
    <sheetView topLeftCell="A52" zoomScale="90" zoomScaleNormal="90" workbookViewId="0">
      <selection activeCell="A89" sqref="A89"/>
    </sheetView>
  </sheetViews>
  <sheetFormatPr defaultColWidth="8.7265625" defaultRowHeight="12.5"/>
  <cols>
    <col min="1" max="1" width="43.453125" style="35" customWidth="1"/>
    <col min="2" max="2" width="12.7265625" style="35" customWidth="1"/>
    <col min="3" max="4" width="12.1796875" style="35" bestFit="1" customWidth="1"/>
    <col min="5" max="5" width="10.54296875" style="35" customWidth="1"/>
    <col min="6" max="6" width="12.54296875" style="35" customWidth="1"/>
    <col min="7" max="7" width="10.7265625" style="35" customWidth="1"/>
    <col min="8" max="8" width="13.54296875" style="35" customWidth="1"/>
    <col min="9" max="16384" width="8.7265625" style="35"/>
  </cols>
  <sheetData>
    <row r="1" spans="1:8" ht="15.5">
      <c r="A1" s="835" t="s">
        <v>435</v>
      </c>
      <c r="B1" s="835"/>
      <c r="C1" s="835"/>
      <c r="D1" s="835"/>
      <c r="E1" s="835"/>
      <c r="F1" s="835"/>
      <c r="G1" s="835"/>
      <c r="H1" s="835"/>
    </row>
    <row r="2" spans="1:8" ht="15.75" customHeight="1">
      <c r="A2" s="799" t="s">
        <v>1</v>
      </c>
      <c r="B2" s="799"/>
      <c r="C2" s="799"/>
      <c r="D2" s="799"/>
      <c r="E2" s="799"/>
      <c r="F2" s="799"/>
      <c r="G2" s="799"/>
      <c r="H2" s="799"/>
    </row>
    <row r="3" spans="1:8" ht="15.75" customHeight="1">
      <c r="A3" s="804" t="s">
        <v>540</v>
      </c>
      <c r="B3" s="804"/>
      <c r="C3" s="804"/>
      <c r="D3" s="804"/>
      <c r="E3" s="804"/>
      <c r="F3" s="804"/>
      <c r="G3" s="804"/>
      <c r="H3" s="804"/>
    </row>
    <row r="4" spans="1:8" ht="16" thickBot="1">
      <c r="A4" s="535"/>
      <c r="B4" s="537"/>
      <c r="C4" s="537"/>
      <c r="D4" s="537"/>
      <c r="E4" s="537"/>
      <c r="F4" s="537"/>
      <c r="G4" s="537"/>
      <c r="H4" s="537"/>
    </row>
    <row r="5" spans="1:8" ht="18" thickBot="1">
      <c r="A5" s="721"/>
      <c r="B5" s="846" t="s">
        <v>118</v>
      </c>
      <c r="C5" s="836"/>
      <c r="D5" s="836"/>
      <c r="E5" s="836"/>
      <c r="F5" s="836"/>
      <c r="G5" s="836"/>
      <c r="H5" s="837"/>
    </row>
    <row r="6" spans="1:8" ht="13">
      <c r="A6" s="136"/>
      <c r="B6" s="136"/>
      <c r="C6" s="838" t="s">
        <v>44</v>
      </c>
      <c r="D6" s="839"/>
      <c r="E6" s="839"/>
      <c r="F6" s="839"/>
      <c r="G6" s="839"/>
      <c r="H6" s="840"/>
    </row>
    <row r="7" spans="1:8" ht="28">
      <c r="A7" s="131" t="s">
        <v>436</v>
      </c>
      <c r="B7" s="135" t="s">
        <v>395</v>
      </c>
      <c r="C7" s="140" t="s">
        <v>47</v>
      </c>
      <c r="D7" s="661" t="s">
        <v>402</v>
      </c>
      <c r="E7" s="661" t="s">
        <v>403</v>
      </c>
      <c r="F7" s="661" t="s">
        <v>404</v>
      </c>
      <c r="G7" s="661" t="s">
        <v>112</v>
      </c>
      <c r="H7" s="139" t="s">
        <v>52</v>
      </c>
    </row>
    <row r="8" spans="1:8" ht="13">
      <c r="A8" s="130" t="s">
        <v>11</v>
      </c>
      <c r="B8" s="134"/>
      <c r="C8" s="99"/>
      <c r="D8" s="1"/>
      <c r="E8" s="1"/>
      <c r="F8" s="1"/>
      <c r="G8" s="1"/>
      <c r="H8" s="98"/>
    </row>
    <row r="9" spans="1:8">
      <c r="A9" s="133" t="s">
        <v>59</v>
      </c>
      <c r="B9" s="133" t="s">
        <v>64</v>
      </c>
      <c r="C9" s="138">
        <v>0</v>
      </c>
      <c r="D9" s="105">
        <v>0</v>
      </c>
      <c r="E9" s="105">
        <v>0</v>
      </c>
      <c r="F9" s="105">
        <v>0</v>
      </c>
      <c r="G9" s="104">
        <v>0</v>
      </c>
      <c r="H9" s="275">
        <f>IF($G$55=0,0,G9/$G$55)</f>
        <v>0</v>
      </c>
    </row>
    <row r="10" spans="1:8" ht="14.5">
      <c r="A10" s="722" t="s">
        <v>501</v>
      </c>
      <c r="B10" s="723" t="s">
        <v>64</v>
      </c>
      <c r="C10" s="138">
        <v>0</v>
      </c>
      <c r="D10" s="105">
        <v>0</v>
      </c>
      <c r="E10" s="105">
        <v>0</v>
      </c>
      <c r="F10" s="105">
        <v>0</v>
      </c>
      <c r="G10" s="104">
        <v>0</v>
      </c>
      <c r="H10" s="275">
        <f>IF($G$55=0,0,G10/$G$55)</f>
        <v>0</v>
      </c>
    </row>
    <row r="11" spans="1:8">
      <c r="A11" s="133"/>
      <c r="B11" s="133"/>
      <c r="C11" s="138">
        <v>0</v>
      </c>
      <c r="D11" s="105">
        <v>0</v>
      </c>
      <c r="E11" s="105">
        <v>0</v>
      </c>
      <c r="F11" s="105">
        <v>0</v>
      </c>
      <c r="G11" s="104">
        <v>0</v>
      </c>
      <c r="H11" s="275"/>
    </row>
    <row r="12" spans="1:8" ht="13">
      <c r="A12" s="129" t="s">
        <v>13</v>
      </c>
      <c r="B12" s="173"/>
      <c r="C12" s="276"/>
      <c r="D12" s="277"/>
      <c r="E12" s="277"/>
      <c r="F12" s="277"/>
      <c r="G12" s="277"/>
      <c r="H12" s="98"/>
    </row>
    <row r="13" spans="1:8">
      <c r="A13" s="722" t="s">
        <v>486</v>
      </c>
      <c r="B13" s="723" t="s">
        <v>64</v>
      </c>
      <c r="C13" s="137">
        <v>0</v>
      </c>
      <c r="D13" s="103">
        <v>0</v>
      </c>
      <c r="E13" s="103">
        <v>0</v>
      </c>
      <c r="F13" s="103">
        <v>0</v>
      </c>
      <c r="G13" s="104">
        <v>0</v>
      </c>
      <c r="H13" s="275">
        <f t="shared" ref="H13:H20" si="0">IF($G$55=0,0,G13/$G$55)</f>
        <v>0</v>
      </c>
    </row>
    <row r="14" spans="1:8">
      <c r="A14" s="722" t="s">
        <v>487</v>
      </c>
      <c r="B14" s="723" t="s">
        <v>64</v>
      </c>
      <c r="C14" s="137">
        <v>0</v>
      </c>
      <c r="D14" s="103">
        <v>0</v>
      </c>
      <c r="E14" s="103">
        <v>0</v>
      </c>
      <c r="F14" s="103">
        <v>0</v>
      </c>
      <c r="G14" s="104">
        <v>0</v>
      </c>
      <c r="H14" s="275">
        <f t="shared" si="0"/>
        <v>0</v>
      </c>
    </row>
    <row r="15" spans="1:8">
      <c r="A15" s="722" t="s">
        <v>68</v>
      </c>
      <c r="B15" s="723" t="s">
        <v>64</v>
      </c>
      <c r="C15" s="234">
        <v>0</v>
      </c>
      <c r="D15" s="235">
        <v>0</v>
      </c>
      <c r="E15" s="235">
        <v>0</v>
      </c>
      <c r="F15" s="235">
        <v>0</v>
      </c>
      <c r="G15" s="124">
        <v>0</v>
      </c>
      <c r="H15" s="275">
        <f t="shared" si="0"/>
        <v>0</v>
      </c>
    </row>
    <row r="16" spans="1:8">
      <c r="A16" s="724"/>
      <c r="B16" s="724"/>
      <c r="C16" s="234">
        <v>0</v>
      </c>
      <c r="D16" s="235">
        <v>0</v>
      </c>
      <c r="E16" s="235">
        <v>0</v>
      </c>
      <c r="F16" s="235">
        <v>0</v>
      </c>
      <c r="G16" s="124">
        <v>0</v>
      </c>
      <c r="H16" s="275">
        <f t="shared" si="0"/>
        <v>0</v>
      </c>
    </row>
    <row r="17" spans="1:8">
      <c r="A17" s="722" t="s">
        <v>488</v>
      </c>
      <c r="B17" s="722" t="s">
        <v>60</v>
      </c>
      <c r="C17" s="234">
        <v>0</v>
      </c>
      <c r="D17" s="235">
        <v>0</v>
      </c>
      <c r="E17" s="235">
        <v>0</v>
      </c>
      <c r="F17" s="235">
        <v>0</v>
      </c>
      <c r="G17" s="124">
        <v>0</v>
      </c>
      <c r="H17" s="275">
        <f t="shared" si="0"/>
        <v>0</v>
      </c>
    </row>
    <row r="18" spans="1:8">
      <c r="A18" s="722" t="s">
        <v>499</v>
      </c>
      <c r="B18" s="722" t="s">
        <v>60</v>
      </c>
      <c r="C18" s="234">
        <v>0</v>
      </c>
      <c r="D18" s="235">
        <v>0</v>
      </c>
      <c r="E18" s="235">
        <v>0</v>
      </c>
      <c r="F18" s="235">
        <v>0</v>
      </c>
      <c r="G18" s="124">
        <v>0</v>
      </c>
      <c r="H18" s="275">
        <f t="shared" si="0"/>
        <v>0</v>
      </c>
    </row>
    <row r="19" spans="1:8">
      <c r="A19" s="722" t="s">
        <v>500</v>
      </c>
      <c r="B19" s="722" t="s">
        <v>60</v>
      </c>
      <c r="C19" s="239">
        <v>0</v>
      </c>
      <c r="D19" s="240">
        <v>0</v>
      </c>
      <c r="E19" s="240">
        <v>0</v>
      </c>
      <c r="F19" s="240">
        <v>0</v>
      </c>
      <c r="G19" s="124">
        <v>0</v>
      </c>
      <c r="H19" s="275">
        <f t="shared" si="0"/>
        <v>0</v>
      </c>
    </row>
    <row r="20" spans="1:8">
      <c r="A20" s="722" t="s">
        <v>464</v>
      </c>
      <c r="B20" s="722" t="s">
        <v>60</v>
      </c>
      <c r="C20" s="239">
        <v>0</v>
      </c>
      <c r="D20" s="240">
        <v>0</v>
      </c>
      <c r="E20" s="240">
        <v>0</v>
      </c>
      <c r="F20" s="240">
        <v>0</v>
      </c>
      <c r="G20" s="124">
        <v>0</v>
      </c>
      <c r="H20" s="275">
        <f t="shared" si="0"/>
        <v>0</v>
      </c>
    </row>
    <row r="21" spans="1:8">
      <c r="A21" s="719"/>
      <c r="B21" s="133"/>
      <c r="C21" s="239"/>
      <c r="D21" s="240"/>
      <c r="E21" s="240"/>
      <c r="F21" s="240"/>
      <c r="G21" s="124"/>
      <c r="H21" s="275"/>
    </row>
    <row r="22" spans="1:8">
      <c r="A22" s="681" t="s">
        <v>514</v>
      </c>
      <c r="B22" s="133" t="s">
        <v>60</v>
      </c>
      <c r="C22" s="236">
        <v>0</v>
      </c>
      <c r="D22" s="237">
        <v>0</v>
      </c>
      <c r="E22" s="237">
        <v>0</v>
      </c>
      <c r="F22" s="237">
        <v>0</v>
      </c>
      <c r="G22" s="124">
        <v>0</v>
      </c>
      <c r="H22" s="275">
        <f>IF($G$55=0,0,G22/$G$55)</f>
        <v>0</v>
      </c>
    </row>
    <row r="23" spans="1:8">
      <c r="A23" s="681" t="s">
        <v>429</v>
      </c>
      <c r="B23" s="683" t="s">
        <v>60</v>
      </c>
      <c r="C23" s="239">
        <v>0</v>
      </c>
      <c r="D23" s="240">
        <v>0</v>
      </c>
      <c r="E23" s="240">
        <v>0</v>
      </c>
      <c r="F23" s="240">
        <v>0</v>
      </c>
      <c r="G23" s="124">
        <v>0</v>
      </c>
      <c r="H23" s="275">
        <f>IF($G$55=0,0,G23/$G$55)</f>
        <v>0</v>
      </c>
    </row>
    <row r="24" spans="1:8">
      <c r="A24" s="133"/>
      <c r="B24" s="133"/>
      <c r="C24" s="241">
        <v>0</v>
      </c>
      <c r="D24" s="242">
        <v>0</v>
      </c>
      <c r="E24" s="242">
        <v>0</v>
      </c>
      <c r="F24" s="242">
        <v>0</v>
      </c>
      <c r="G24" s="124">
        <v>0</v>
      </c>
      <c r="H24" s="275"/>
    </row>
    <row r="25" spans="1:8" ht="13">
      <c r="A25" s="129" t="s">
        <v>14</v>
      </c>
      <c r="B25" s="173"/>
      <c r="C25" s="231"/>
      <c r="D25" s="232"/>
      <c r="E25" s="232"/>
      <c r="F25" s="232"/>
      <c r="G25" s="232"/>
      <c r="H25" s="233"/>
    </row>
    <row r="26" spans="1:8" s="10" customFormat="1" ht="14.5">
      <c r="A26" s="133" t="s">
        <v>407</v>
      </c>
      <c r="B26" s="133" t="s">
        <v>64</v>
      </c>
      <c r="C26" s="243">
        <v>0</v>
      </c>
      <c r="D26" s="244">
        <v>0</v>
      </c>
      <c r="E26" s="244">
        <v>0</v>
      </c>
      <c r="F26" s="244">
        <v>0</v>
      </c>
      <c r="G26" s="124">
        <v>0</v>
      </c>
      <c r="H26" s="275">
        <f>IF($G$55=0,0,G26/$G$55)</f>
        <v>0</v>
      </c>
    </row>
    <row r="27" spans="1:8">
      <c r="A27" s="132" t="s">
        <v>72</v>
      </c>
      <c r="B27" s="132" t="s">
        <v>64</v>
      </c>
      <c r="C27" s="243">
        <v>0</v>
      </c>
      <c r="D27" s="244">
        <v>0</v>
      </c>
      <c r="E27" s="244">
        <v>0</v>
      </c>
      <c r="F27" s="244">
        <v>0</v>
      </c>
      <c r="G27" s="124">
        <v>0</v>
      </c>
      <c r="H27" s="275">
        <f>IF($G$55=0,0,G27/$G$55)</f>
        <v>0</v>
      </c>
    </row>
    <row r="28" spans="1:8">
      <c r="A28" s="132"/>
      <c r="B28" s="132"/>
      <c r="C28" s="243"/>
      <c r="D28" s="244"/>
      <c r="E28" s="244"/>
      <c r="F28" s="244"/>
      <c r="G28" s="124"/>
      <c r="H28" s="275"/>
    </row>
    <row r="29" spans="1:8" ht="13">
      <c r="A29" s="129" t="s">
        <v>73</v>
      </c>
      <c r="B29" s="173"/>
      <c r="C29" s="231"/>
      <c r="D29" s="232"/>
      <c r="E29" s="232"/>
      <c r="F29" s="232"/>
      <c r="G29" s="232"/>
      <c r="H29" s="233"/>
    </row>
    <row r="30" spans="1:8">
      <c r="A30" s="133" t="s">
        <v>75</v>
      </c>
      <c r="B30" s="133" t="s">
        <v>64</v>
      </c>
      <c r="C30" s="243">
        <v>0</v>
      </c>
      <c r="D30" s="244">
        <v>0</v>
      </c>
      <c r="E30" s="244">
        <v>0</v>
      </c>
      <c r="F30" s="244">
        <v>0</v>
      </c>
      <c r="G30" s="124">
        <v>0</v>
      </c>
      <c r="H30" s="275">
        <f>IF($G$55=0,0,G30/$G$55)</f>
        <v>0</v>
      </c>
    </row>
    <row r="31" spans="1:8">
      <c r="A31" s="133" t="s">
        <v>468</v>
      </c>
      <c r="B31" s="133" t="s">
        <v>64</v>
      </c>
      <c r="C31" s="243">
        <v>0</v>
      </c>
      <c r="D31" s="244">
        <v>0</v>
      </c>
      <c r="E31" s="244">
        <v>0</v>
      </c>
      <c r="F31" s="244">
        <v>0</v>
      </c>
      <c r="G31" s="124">
        <v>0</v>
      </c>
      <c r="H31" s="275">
        <f>IF($G$55=0,0,G31/$G$55)</f>
        <v>0</v>
      </c>
    </row>
    <row r="32" spans="1:8">
      <c r="A32" s="133"/>
      <c r="B32" s="133"/>
      <c r="C32" s="243"/>
      <c r="D32" s="244"/>
      <c r="E32" s="244"/>
      <c r="F32" s="244"/>
      <c r="G32" s="124"/>
      <c r="H32" s="275"/>
    </row>
    <row r="33" spans="1:8">
      <c r="A33" s="133"/>
      <c r="B33" s="133"/>
      <c r="C33" s="239"/>
      <c r="D33" s="240"/>
      <c r="E33" s="240"/>
      <c r="F33" s="240"/>
      <c r="G33" s="124"/>
      <c r="H33" s="275"/>
    </row>
    <row r="34" spans="1:8" ht="13">
      <c r="A34" s="129" t="s">
        <v>81</v>
      </c>
      <c r="B34" s="173"/>
      <c r="C34" s="231"/>
      <c r="D34" s="232"/>
      <c r="E34" s="232"/>
      <c r="F34" s="232"/>
      <c r="G34" s="232"/>
      <c r="H34" s="233"/>
    </row>
    <row r="35" spans="1:8">
      <c r="A35" s="133"/>
      <c r="B35" s="133"/>
      <c r="C35" s="248"/>
      <c r="D35" s="249"/>
      <c r="E35" s="249"/>
      <c r="F35" s="249"/>
      <c r="G35" s="124"/>
      <c r="H35" s="275"/>
    </row>
    <row r="36" spans="1:8">
      <c r="A36" s="133"/>
      <c r="B36" s="133"/>
      <c r="C36" s="239"/>
      <c r="D36" s="240"/>
      <c r="E36" s="240"/>
      <c r="F36" s="240"/>
      <c r="G36" s="124"/>
      <c r="H36" s="275"/>
    </row>
    <row r="37" spans="1:8" ht="13">
      <c r="A37" s="129" t="s">
        <v>84</v>
      </c>
      <c r="B37" s="173"/>
      <c r="C37" s="231"/>
      <c r="D37" s="232"/>
      <c r="E37" s="232"/>
      <c r="F37" s="232"/>
      <c r="G37" s="232"/>
      <c r="H37" s="233"/>
    </row>
    <row r="38" spans="1:8">
      <c r="A38" s="133"/>
      <c r="B38" s="133"/>
      <c r="C38" s="239"/>
      <c r="D38" s="240"/>
      <c r="E38" s="240"/>
      <c r="F38" s="240"/>
      <c r="G38" s="124"/>
      <c r="H38" s="275"/>
    </row>
    <row r="39" spans="1:8">
      <c r="A39" s="133"/>
      <c r="B39" s="133"/>
      <c r="C39" s="239"/>
      <c r="D39" s="240"/>
      <c r="E39" s="240"/>
      <c r="F39" s="240"/>
      <c r="G39" s="124"/>
      <c r="H39" s="275"/>
    </row>
    <row r="40" spans="1:8">
      <c r="A40" s="133"/>
      <c r="B40" s="133"/>
      <c r="C40" s="239"/>
      <c r="D40" s="240"/>
      <c r="E40" s="240"/>
      <c r="F40" s="240"/>
      <c r="G40" s="124"/>
      <c r="H40" s="275"/>
    </row>
    <row r="41" spans="1:8" ht="13">
      <c r="A41" s="129" t="s">
        <v>17</v>
      </c>
      <c r="B41" s="173"/>
      <c r="C41" s="231"/>
      <c r="D41" s="232"/>
      <c r="E41" s="232"/>
      <c r="F41" s="232"/>
      <c r="G41" s="232"/>
      <c r="H41" s="233"/>
    </row>
    <row r="42" spans="1:8">
      <c r="A42" s="681" t="s">
        <v>433</v>
      </c>
      <c r="B42" s="133" t="s">
        <v>64</v>
      </c>
      <c r="C42" s="239">
        <v>0</v>
      </c>
      <c r="D42" s="240">
        <v>0</v>
      </c>
      <c r="E42" s="240">
        <v>0</v>
      </c>
      <c r="F42" s="240">
        <v>0</v>
      </c>
      <c r="G42" s="124">
        <v>0</v>
      </c>
      <c r="H42" s="275">
        <f>IF($G$55=0,0,G42/$G$55)</f>
        <v>0</v>
      </c>
    </row>
    <row r="43" spans="1:8">
      <c r="A43" s="133"/>
      <c r="B43" s="133"/>
      <c r="C43" s="239"/>
      <c r="D43" s="240"/>
      <c r="E43" s="240"/>
      <c r="F43" s="240"/>
      <c r="G43" s="124"/>
      <c r="H43" s="275"/>
    </row>
    <row r="44" spans="1:8">
      <c r="A44" s="133"/>
      <c r="B44" s="133"/>
      <c r="C44" s="239"/>
      <c r="D44" s="240"/>
      <c r="E44" s="240"/>
      <c r="F44" s="240"/>
      <c r="G44" s="124"/>
      <c r="H44" s="275"/>
    </row>
    <row r="45" spans="1:8" ht="13">
      <c r="A45" s="129" t="s">
        <v>119</v>
      </c>
      <c r="B45" s="173"/>
      <c r="C45" s="231"/>
      <c r="D45" s="232"/>
      <c r="E45" s="232"/>
      <c r="F45" s="232"/>
      <c r="G45" s="232"/>
      <c r="H45" s="233"/>
    </row>
    <row r="46" spans="1:8" ht="14.5">
      <c r="A46" s="263" t="s">
        <v>409</v>
      </c>
      <c r="B46" s="725" t="s">
        <v>64</v>
      </c>
      <c r="C46" s="239">
        <v>0</v>
      </c>
      <c r="D46" s="240">
        <v>0</v>
      </c>
      <c r="E46" s="240">
        <v>0</v>
      </c>
      <c r="F46" s="240">
        <v>0</v>
      </c>
      <c r="G46" s="124">
        <v>0</v>
      </c>
      <c r="H46" s="275">
        <f t="shared" ref="H46:H48" si="1">IF($G$55=0,0,G46/$G$55)</f>
        <v>0</v>
      </c>
    </row>
    <row r="47" spans="1:8" ht="14.5">
      <c r="A47" s="264" t="s">
        <v>411</v>
      </c>
      <c r="B47" s="725" t="s">
        <v>64</v>
      </c>
      <c r="C47" s="239">
        <v>0</v>
      </c>
      <c r="D47" s="240">
        <v>0</v>
      </c>
      <c r="E47" s="240">
        <v>0</v>
      </c>
      <c r="F47" s="240">
        <v>0</v>
      </c>
      <c r="G47" s="124">
        <v>0</v>
      </c>
      <c r="H47" s="275">
        <f t="shared" si="1"/>
        <v>0</v>
      </c>
    </row>
    <row r="48" spans="1:8" ht="14.5">
      <c r="A48" s="264" t="s">
        <v>521</v>
      </c>
      <c r="B48" s="725" t="s">
        <v>64</v>
      </c>
      <c r="C48" s="239">
        <v>0</v>
      </c>
      <c r="D48" s="240">
        <v>0</v>
      </c>
      <c r="E48" s="240">
        <v>0</v>
      </c>
      <c r="F48" s="240">
        <v>0</v>
      </c>
      <c r="G48" s="124">
        <v>3031.87</v>
      </c>
      <c r="H48" s="275">
        <f t="shared" si="1"/>
        <v>0.29100131973605275</v>
      </c>
    </row>
    <row r="49" spans="1:9" ht="13">
      <c r="A49" s="129" t="s">
        <v>87</v>
      </c>
      <c r="B49" s="173"/>
      <c r="C49" s="231"/>
      <c r="D49" s="232"/>
      <c r="E49" s="232"/>
      <c r="F49" s="232"/>
      <c r="G49" s="232"/>
      <c r="H49" s="233"/>
    </row>
    <row r="50" spans="1:9">
      <c r="A50" s="133"/>
      <c r="B50" s="133"/>
      <c r="C50" s="239"/>
      <c r="D50" s="240"/>
      <c r="E50" s="240"/>
      <c r="F50" s="240"/>
      <c r="G50" s="240"/>
      <c r="H50" s="278"/>
    </row>
    <row r="51" spans="1:9" ht="13">
      <c r="A51" s="129" t="s">
        <v>18</v>
      </c>
      <c r="B51" s="173"/>
      <c r="C51" s="231"/>
      <c r="D51" s="232"/>
      <c r="E51" s="232"/>
      <c r="F51" s="232"/>
      <c r="G51" s="232"/>
      <c r="H51" s="233"/>
    </row>
    <row r="52" spans="1:9">
      <c r="A52" s="133" t="s">
        <v>88</v>
      </c>
      <c r="B52" s="133" t="s">
        <v>64</v>
      </c>
      <c r="C52" s="255">
        <v>0</v>
      </c>
      <c r="D52" s="232"/>
      <c r="E52" s="232"/>
      <c r="F52" s="232"/>
      <c r="G52" s="124">
        <v>7386.88</v>
      </c>
      <c r="H52" s="275">
        <f t="shared" ref="H52:H53" si="2">IF($G$55=0,0,G52/$G$55)</f>
        <v>0.70899868026394719</v>
      </c>
    </row>
    <row r="53" spans="1:9">
      <c r="A53" s="133" t="s">
        <v>89</v>
      </c>
      <c r="B53" s="133" t="s">
        <v>64</v>
      </c>
      <c r="C53" s="255">
        <v>0</v>
      </c>
      <c r="D53" s="256"/>
      <c r="E53" s="232"/>
      <c r="F53" s="256"/>
      <c r="G53" s="124">
        <v>0</v>
      </c>
      <c r="H53" s="275">
        <f t="shared" si="2"/>
        <v>0</v>
      </c>
      <c r="I53" s="11" t="s">
        <v>114</v>
      </c>
    </row>
    <row r="54" spans="1:9">
      <c r="A54" s="173"/>
      <c r="B54" s="173"/>
      <c r="C54" s="256"/>
      <c r="D54" s="232"/>
      <c r="E54" s="232"/>
      <c r="F54" s="232"/>
      <c r="G54" s="232"/>
      <c r="H54" s="233"/>
    </row>
    <row r="55" spans="1:9" ht="13">
      <c r="A55" s="128" t="s">
        <v>90</v>
      </c>
      <c r="B55" s="133"/>
      <c r="C55" s="2"/>
      <c r="D55" s="253">
        <f>SUM(D9:D54)</f>
        <v>0</v>
      </c>
      <c r="E55" s="253">
        <f>SUM(E9:E54)</f>
        <v>0</v>
      </c>
      <c r="F55" s="240">
        <f>SUM(F9:F54)</f>
        <v>0</v>
      </c>
      <c r="G55" s="332">
        <f>SUM(G9:G54)</f>
        <v>10418.75</v>
      </c>
      <c r="H55" s="230">
        <f>IF($G$55=0,0,G55/$G$55)</f>
        <v>1</v>
      </c>
    </row>
    <row r="56" spans="1:9" ht="13" thickBot="1">
      <c r="A56" s="665"/>
      <c r="B56" s="666"/>
      <c r="C56" s="667"/>
      <c r="D56" s="667"/>
      <c r="E56" s="667"/>
      <c r="F56" s="667"/>
      <c r="G56" s="668"/>
      <c r="H56" s="669"/>
    </row>
    <row r="57" spans="1:9" ht="13" thickBot="1">
      <c r="A57" s="664"/>
      <c r="B57" s="260"/>
      <c r="C57" s="260"/>
      <c r="D57" s="260"/>
      <c r="E57" s="260"/>
      <c r="F57" s="260"/>
      <c r="G57" s="279"/>
      <c r="H57" s="260"/>
    </row>
    <row r="58" spans="1:9" s="267" customFormat="1" ht="13.5" thickBot="1">
      <c r="A58" s="670" t="s">
        <v>437</v>
      </c>
      <c r="B58" s="684" t="s">
        <v>394</v>
      </c>
      <c r="C58" s="125"/>
      <c r="D58" s="260"/>
      <c r="E58" s="143"/>
      <c r="F58" s="143"/>
    </row>
    <row r="59" spans="1:9" s="267" customFormat="1" ht="15">
      <c r="A59" s="685" t="s">
        <v>523</v>
      </c>
      <c r="B59" s="255">
        <v>0</v>
      </c>
      <c r="C59" s="260"/>
      <c r="D59" s="260"/>
      <c r="E59" s="262"/>
      <c r="F59" s="273"/>
    </row>
    <row r="60" spans="1:9" s="267" customFormat="1" ht="26">
      <c r="A60" s="686" t="s">
        <v>396</v>
      </c>
      <c r="B60" s="255">
        <v>0</v>
      </c>
      <c r="C60" s="271"/>
      <c r="D60" s="272"/>
      <c r="E60" s="272"/>
      <c r="F60" s="273"/>
    </row>
    <row r="61" spans="1:9" s="267" customFormat="1" ht="16.5" customHeight="1" thickBot="1">
      <c r="A61" s="687" t="s">
        <v>525</v>
      </c>
      <c r="B61" s="255">
        <v>0</v>
      </c>
      <c r="C61" s="279"/>
      <c r="D61" s="269"/>
      <c r="E61" s="269"/>
      <c r="F61" s="269"/>
    </row>
    <row r="62" spans="1:9" s="267" customFormat="1" ht="13" thickBot="1">
      <c r="A62" s="662"/>
      <c r="B62" s="662"/>
      <c r="C62" s="279"/>
      <c r="D62" s="269"/>
    </row>
    <row r="63" spans="1:9" s="267" customFormat="1" ht="13">
      <c r="A63" s="688"/>
      <c r="B63" s="847" t="s">
        <v>4</v>
      </c>
      <c r="C63" s="848"/>
      <c r="D63" s="849"/>
    </row>
    <row r="64" spans="1:9" s="267" customFormat="1" ht="13.5" thickBot="1">
      <c r="A64" s="689" t="s">
        <v>131</v>
      </c>
      <c r="B64" s="690" t="s">
        <v>7</v>
      </c>
      <c r="C64" s="691" t="s">
        <v>8</v>
      </c>
      <c r="D64" s="692" t="s">
        <v>9</v>
      </c>
    </row>
    <row r="65" spans="1:8" s="267" customFormat="1" ht="13">
      <c r="A65" s="693" t="s">
        <v>397</v>
      </c>
      <c r="B65" s="694">
        <v>0</v>
      </c>
      <c r="C65" s="695">
        <f>G48</f>
        <v>3031.87</v>
      </c>
      <c r="D65" s="696">
        <f>SUM(B65:C65)</f>
        <v>3031.87</v>
      </c>
    </row>
    <row r="66" spans="1:8" s="267" customFormat="1" ht="13">
      <c r="A66" s="697" t="s">
        <v>398</v>
      </c>
      <c r="B66" s="698">
        <v>0</v>
      </c>
      <c r="C66" s="172">
        <f>G52</f>
        <v>7386.88</v>
      </c>
      <c r="D66" s="699">
        <f t="shared" ref="D66:D67" si="3">SUM(B66:C66)</f>
        <v>7386.88</v>
      </c>
    </row>
    <row r="67" spans="1:8" s="267" customFormat="1" ht="13.5" thickBot="1">
      <c r="A67" s="700" t="s">
        <v>399</v>
      </c>
      <c r="B67" s="701">
        <v>0</v>
      </c>
      <c r="C67" s="702">
        <v>121679</v>
      </c>
      <c r="D67" s="703">
        <f t="shared" si="3"/>
        <v>121679</v>
      </c>
      <c r="E67" s="663" t="s">
        <v>400</v>
      </c>
    </row>
    <row r="68" spans="1:8" s="267" customFormat="1" ht="13" thickBot="1">
      <c r="A68" s="704"/>
      <c r="B68" s="705"/>
      <c r="C68" s="706"/>
      <c r="D68" s="707"/>
    </row>
    <row r="69" spans="1:8" s="267" customFormat="1" ht="13">
      <c r="A69" s="708" t="s">
        <v>401</v>
      </c>
      <c r="B69" s="709">
        <f>SUM(B65:B67)</f>
        <v>0</v>
      </c>
      <c r="C69" s="709">
        <f t="shared" ref="C69:D69" si="4">SUM(C65:C67)</f>
        <v>132097.75</v>
      </c>
      <c r="D69" s="709">
        <f t="shared" si="4"/>
        <v>132097.75</v>
      </c>
    </row>
    <row r="70" spans="1:8" s="267" customFormat="1">
      <c r="A70" s="662"/>
      <c r="B70" s="662"/>
      <c r="C70" s="279"/>
      <c r="D70" s="269"/>
    </row>
    <row r="71" spans="1:8">
      <c r="A71" s="11"/>
      <c r="B71" s="11"/>
      <c r="C71" s="11"/>
      <c r="D71" s="11"/>
      <c r="E71" s="11"/>
      <c r="F71" s="11"/>
      <c r="G71" s="11"/>
      <c r="H71" s="11"/>
    </row>
    <row r="72" spans="1:8" ht="28.15" customHeight="1">
      <c r="A72" s="843" t="s">
        <v>120</v>
      </c>
      <c r="B72" s="843"/>
      <c r="C72" s="843"/>
      <c r="D72" s="843"/>
      <c r="E72" s="843"/>
      <c r="F72" s="843"/>
      <c r="G72" s="843"/>
      <c r="H72" s="843"/>
    </row>
    <row r="73" spans="1:8" ht="40.15" customHeight="1">
      <c r="A73" s="813" t="s">
        <v>438</v>
      </c>
      <c r="B73" s="813"/>
      <c r="C73" s="813"/>
      <c r="D73" s="813"/>
      <c r="E73" s="813"/>
      <c r="F73" s="813"/>
      <c r="G73" s="813"/>
      <c r="H73" s="813"/>
    </row>
    <row r="74" spans="1:8" ht="14.5">
      <c r="A74" s="807" t="s">
        <v>439</v>
      </c>
      <c r="B74" s="807"/>
      <c r="C74" s="807"/>
      <c r="D74" s="807"/>
      <c r="E74" s="807"/>
      <c r="F74" s="807"/>
      <c r="G74" s="807"/>
      <c r="H74" s="807"/>
    </row>
    <row r="75" spans="1:8" ht="15" customHeight="1">
      <c r="A75" s="821" t="s">
        <v>405</v>
      </c>
      <c r="B75" s="821"/>
      <c r="C75" s="821"/>
      <c r="D75" s="821"/>
      <c r="E75" s="821"/>
      <c r="F75" s="821"/>
      <c r="G75" s="821"/>
      <c r="H75" s="821"/>
    </row>
    <row r="76" spans="1:8">
      <c r="A76" s="822" t="s">
        <v>489</v>
      </c>
      <c r="B76" s="822"/>
      <c r="C76" s="822"/>
      <c r="D76" s="822"/>
      <c r="E76" s="822"/>
      <c r="F76" s="822"/>
      <c r="G76" s="822"/>
      <c r="H76" s="822"/>
    </row>
    <row r="77" spans="1:8" ht="15" customHeight="1">
      <c r="A77" s="813" t="s">
        <v>406</v>
      </c>
      <c r="B77" s="813"/>
      <c r="C77" s="813"/>
      <c r="D77" s="813"/>
      <c r="E77" s="813"/>
      <c r="F77" s="813"/>
      <c r="G77" s="813"/>
      <c r="H77" s="813"/>
    </row>
    <row r="78" spans="1:8" ht="26.5" customHeight="1">
      <c r="A78" s="813" t="s">
        <v>408</v>
      </c>
      <c r="B78" s="813"/>
      <c r="C78" s="813"/>
      <c r="D78" s="813"/>
      <c r="E78" s="813"/>
      <c r="F78" s="813"/>
      <c r="G78" s="813"/>
      <c r="H78" s="813"/>
    </row>
    <row r="79" spans="1:8" ht="15" customHeight="1">
      <c r="A79" s="845" t="s">
        <v>410</v>
      </c>
      <c r="B79" s="845"/>
      <c r="C79" s="845"/>
      <c r="D79" s="845"/>
      <c r="E79" s="845"/>
      <c r="F79" s="845"/>
      <c r="G79" s="845"/>
      <c r="H79" s="845"/>
    </row>
    <row r="80" spans="1:8" ht="14.25" customHeight="1">
      <c r="A80" s="844" t="s">
        <v>440</v>
      </c>
      <c r="B80" s="844"/>
      <c r="C80" s="844"/>
      <c r="D80" s="844"/>
      <c r="E80" s="844"/>
      <c r="F80" s="844"/>
      <c r="G80" s="844"/>
      <c r="H80" s="844"/>
    </row>
    <row r="81" spans="1:8" ht="26.5" customHeight="1">
      <c r="A81" s="845" t="s">
        <v>412</v>
      </c>
      <c r="B81" s="845"/>
      <c r="C81" s="845"/>
      <c r="D81" s="845"/>
      <c r="E81" s="845"/>
      <c r="F81" s="845"/>
      <c r="G81" s="845"/>
      <c r="H81" s="845"/>
    </row>
    <row r="82" spans="1:8" ht="15" customHeight="1">
      <c r="A82" s="844" t="s">
        <v>522</v>
      </c>
      <c r="B82" s="844"/>
      <c r="C82" s="844"/>
      <c r="D82" s="844"/>
      <c r="E82" s="844"/>
      <c r="F82" s="844"/>
      <c r="G82" s="844"/>
      <c r="H82" s="844"/>
    </row>
    <row r="83" spans="1:8" ht="26" customHeight="1">
      <c r="A83" s="845" t="s">
        <v>524</v>
      </c>
      <c r="B83" s="845"/>
      <c r="C83" s="845"/>
      <c r="D83" s="845"/>
      <c r="E83" s="845"/>
      <c r="F83" s="845"/>
      <c r="G83" s="845"/>
      <c r="H83" s="845"/>
    </row>
    <row r="84" spans="1:8" ht="14.25" customHeight="1">
      <c r="A84" s="842" t="s">
        <v>39</v>
      </c>
      <c r="B84" s="842"/>
      <c r="C84" s="842"/>
      <c r="D84" s="842"/>
      <c r="E84" s="842"/>
      <c r="F84" s="842"/>
      <c r="G84" s="842"/>
      <c r="H84" s="842"/>
    </row>
    <row r="85" spans="1:8">
      <c r="A85" s="11"/>
      <c r="B85" s="11"/>
      <c r="C85" s="11"/>
      <c r="D85" s="11"/>
      <c r="E85" s="11"/>
      <c r="F85" s="11"/>
      <c r="G85" s="11"/>
      <c r="H85" s="11"/>
    </row>
  </sheetData>
  <mergeCells count="19">
    <mergeCell ref="B63:D63"/>
    <mergeCell ref="A73:H73"/>
    <mergeCell ref="A80:H80"/>
    <mergeCell ref="A1:H1"/>
    <mergeCell ref="A2:H2"/>
    <mergeCell ref="A3:H3"/>
    <mergeCell ref="B5:H5"/>
    <mergeCell ref="C6:H6"/>
    <mergeCell ref="A84:H84"/>
    <mergeCell ref="A72:H72"/>
    <mergeCell ref="A76:H76"/>
    <mergeCell ref="A78:H78"/>
    <mergeCell ref="A82:H82"/>
    <mergeCell ref="A74:H74"/>
    <mergeCell ref="A75:H75"/>
    <mergeCell ref="A77:H77"/>
    <mergeCell ref="A79:H79"/>
    <mergeCell ref="A81:H81"/>
    <mergeCell ref="A83:H83"/>
  </mergeCells>
  <printOptions horizontalCentered="1" verticalCentered="1"/>
  <pageMargins left="0.25" right="0.25" top="0.5" bottom="0.5" header="0.5" footer="0.5"/>
  <pageSetup paperSize="5" scale="75"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D41"/>
  <sheetViews>
    <sheetView topLeftCell="A13" zoomScaleNormal="100" workbookViewId="0">
      <selection activeCell="A41" sqref="A41:D41"/>
    </sheetView>
  </sheetViews>
  <sheetFormatPr defaultColWidth="8.7265625" defaultRowHeight="12.5"/>
  <cols>
    <col min="1" max="1" width="44" style="316" customWidth="1"/>
    <col min="2" max="2" width="16.26953125" style="316" customWidth="1"/>
    <col min="3" max="3" width="13" style="316" customWidth="1"/>
    <col min="4" max="4" width="26.1796875" style="316" customWidth="1"/>
    <col min="5" max="16384" width="8.7265625" style="316"/>
  </cols>
  <sheetData>
    <row r="1" spans="1:4" ht="15.5">
      <c r="A1" s="818" t="s">
        <v>413</v>
      </c>
      <c r="B1" s="818"/>
      <c r="C1" s="818"/>
      <c r="D1" s="818"/>
    </row>
    <row r="2" spans="1:4" ht="15.5">
      <c r="A2" s="799" t="s">
        <v>1</v>
      </c>
      <c r="B2" s="799"/>
      <c r="C2" s="799"/>
      <c r="D2" s="799"/>
    </row>
    <row r="3" spans="1:4" ht="15.5">
      <c r="A3" s="804" t="s">
        <v>540</v>
      </c>
      <c r="B3" s="804"/>
      <c r="C3" s="804"/>
      <c r="D3" s="804"/>
    </row>
    <row r="4" spans="1:4" ht="13" thickBot="1"/>
    <row r="5" spans="1:4" s="671" customFormat="1" ht="34.5" customHeight="1" thickBot="1">
      <c r="A5" s="674" t="s">
        <v>416</v>
      </c>
      <c r="B5" s="674" t="s">
        <v>414</v>
      </c>
      <c r="C5" s="674" t="s">
        <v>417</v>
      </c>
      <c r="D5" s="674" t="s">
        <v>418</v>
      </c>
    </row>
    <row r="6" spans="1:4" s="672" customFormat="1" ht="13">
      <c r="A6" s="675" t="s">
        <v>11</v>
      </c>
      <c r="B6" s="676"/>
      <c r="C6" s="676"/>
      <c r="D6" s="676"/>
    </row>
    <row r="7" spans="1:4" s="672" customFormat="1" ht="13">
      <c r="A7" s="460" t="s">
        <v>59</v>
      </c>
      <c r="B7" s="679">
        <v>42684</v>
      </c>
      <c r="C7" s="680" t="s">
        <v>12</v>
      </c>
      <c r="D7" s="460" t="s">
        <v>427</v>
      </c>
    </row>
    <row r="8" spans="1:4" s="672" customFormat="1" ht="13">
      <c r="A8" s="673"/>
      <c r="B8" s="460"/>
      <c r="C8" s="460"/>
      <c r="D8" s="460"/>
    </row>
    <row r="9" spans="1:4" s="672" customFormat="1" ht="13">
      <c r="A9" s="673"/>
      <c r="B9" s="460"/>
      <c r="C9" s="460"/>
      <c r="D9" s="460"/>
    </row>
    <row r="10" spans="1:4" s="672" customFormat="1" ht="13">
      <c r="A10" s="677" t="s">
        <v>13</v>
      </c>
      <c r="B10" s="439"/>
      <c r="C10" s="439"/>
      <c r="D10" s="439"/>
    </row>
    <row r="11" spans="1:4" s="672" customFormat="1" ht="13">
      <c r="A11" s="460" t="s">
        <v>63</v>
      </c>
      <c r="B11" s="679">
        <v>42684</v>
      </c>
      <c r="C11" s="680" t="s">
        <v>12</v>
      </c>
      <c r="D11" s="460" t="s">
        <v>427</v>
      </c>
    </row>
    <row r="12" spans="1:4" s="672" customFormat="1" ht="13">
      <c r="A12" s="460" t="s">
        <v>65</v>
      </c>
      <c r="B12" s="679">
        <v>42684</v>
      </c>
      <c r="C12" s="680" t="s">
        <v>12</v>
      </c>
      <c r="D12" s="460" t="s">
        <v>427</v>
      </c>
    </row>
    <row r="13" spans="1:4" s="672" customFormat="1" ht="13">
      <c r="A13" s="460" t="s">
        <v>66</v>
      </c>
      <c r="B13" s="679">
        <v>42684</v>
      </c>
      <c r="C13" s="680" t="s">
        <v>12</v>
      </c>
      <c r="D13" s="460" t="s">
        <v>427</v>
      </c>
    </row>
    <row r="14" spans="1:4" s="672" customFormat="1" ht="13">
      <c r="A14" s="460" t="s">
        <v>67</v>
      </c>
      <c r="B14" s="679">
        <v>42684</v>
      </c>
      <c r="C14" s="680" t="s">
        <v>12</v>
      </c>
      <c r="D14" s="460" t="s">
        <v>427</v>
      </c>
    </row>
    <row r="15" spans="1:4" s="672" customFormat="1" ht="13">
      <c r="A15" s="460" t="s">
        <v>68</v>
      </c>
      <c r="B15" s="679">
        <v>42684</v>
      </c>
      <c r="C15" s="680" t="s">
        <v>12</v>
      </c>
      <c r="D15" s="460" t="s">
        <v>427</v>
      </c>
    </row>
    <row r="16" spans="1:4" s="672" customFormat="1" ht="13">
      <c r="A16" s="460" t="s">
        <v>69</v>
      </c>
      <c r="B16" s="679">
        <v>42684</v>
      </c>
      <c r="C16" s="680" t="s">
        <v>12</v>
      </c>
      <c r="D16" s="460" t="s">
        <v>427</v>
      </c>
    </row>
    <row r="17" spans="1:4" s="672" customFormat="1" ht="13">
      <c r="A17" s="743" t="s">
        <v>70</v>
      </c>
      <c r="B17" s="682">
        <v>43083</v>
      </c>
      <c r="C17" s="680" t="s">
        <v>12</v>
      </c>
      <c r="D17" s="460" t="s">
        <v>427</v>
      </c>
    </row>
    <row r="18" spans="1:4" s="672" customFormat="1" ht="13">
      <c r="A18" s="743" t="s">
        <v>428</v>
      </c>
      <c r="B18" s="682">
        <v>42684</v>
      </c>
      <c r="C18" s="680" t="s">
        <v>12</v>
      </c>
      <c r="D18" s="460" t="s">
        <v>427</v>
      </c>
    </row>
    <row r="19" spans="1:4" s="672" customFormat="1" ht="13">
      <c r="A19" s="743" t="s">
        <v>429</v>
      </c>
      <c r="B19" s="682">
        <v>42684</v>
      </c>
      <c r="C19" s="680" t="s">
        <v>12</v>
      </c>
      <c r="D19" s="460" t="s">
        <v>427</v>
      </c>
    </row>
    <row r="20" spans="1:4" s="672" customFormat="1" ht="13">
      <c r="A20" s="677" t="s">
        <v>415</v>
      </c>
      <c r="B20" s="439"/>
      <c r="C20" s="439"/>
      <c r="D20" s="439"/>
    </row>
    <row r="21" spans="1:4" s="672" customFormat="1" ht="13">
      <c r="A21" s="460" t="s">
        <v>430</v>
      </c>
      <c r="B21" s="679">
        <v>42684</v>
      </c>
      <c r="C21" s="680" t="s">
        <v>12</v>
      </c>
      <c r="D21" s="460" t="s">
        <v>431</v>
      </c>
    </row>
    <row r="22" spans="1:4" s="672" customFormat="1" ht="13">
      <c r="A22" s="460" t="s">
        <v>71</v>
      </c>
      <c r="B22" s="679">
        <v>42684</v>
      </c>
      <c r="C22" s="680" t="s">
        <v>12</v>
      </c>
      <c r="D22" s="460" t="s">
        <v>427</v>
      </c>
    </row>
    <row r="23" spans="1:4" s="672" customFormat="1" ht="13">
      <c r="A23" s="744" t="s">
        <v>432</v>
      </c>
      <c r="B23" s="679">
        <v>42684</v>
      </c>
      <c r="C23" s="680" t="s">
        <v>12</v>
      </c>
      <c r="D23" s="460" t="s">
        <v>427</v>
      </c>
    </row>
    <row r="24" spans="1:4" s="672" customFormat="1" ht="13">
      <c r="A24" s="677" t="s">
        <v>73</v>
      </c>
      <c r="B24" s="439"/>
      <c r="C24" s="439"/>
      <c r="D24" s="439"/>
    </row>
    <row r="25" spans="1:4" s="672" customFormat="1" ht="13">
      <c r="A25" s="460" t="s">
        <v>74</v>
      </c>
      <c r="B25" s="679">
        <v>42684</v>
      </c>
      <c r="C25" s="680" t="s">
        <v>12</v>
      </c>
      <c r="D25" s="460" t="s">
        <v>427</v>
      </c>
    </row>
    <row r="26" spans="1:4" s="672" customFormat="1" ht="13">
      <c r="A26" s="460" t="s">
        <v>75</v>
      </c>
      <c r="B26" s="679">
        <v>42684</v>
      </c>
      <c r="C26" s="680" t="s">
        <v>12</v>
      </c>
      <c r="D26" s="460" t="s">
        <v>427</v>
      </c>
    </row>
    <row r="27" spans="1:4" s="672" customFormat="1" ht="13">
      <c r="A27" s="460" t="s">
        <v>80</v>
      </c>
      <c r="B27" s="679">
        <v>42684</v>
      </c>
      <c r="C27" s="680" t="s">
        <v>12</v>
      </c>
      <c r="D27" s="460" t="s">
        <v>427</v>
      </c>
    </row>
    <row r="28" spans="1:4" s="672" customFormat="1" ht="13">
      <c r="A28" s="673"/>
      <c r="B28" s="460"/>
      <c r="C28" s="460"/>
      <c r="D28" s="460"/>
    </row>
    <row r="29" spans="1:4" s="672" customFormat="1" ht="13">
      <c r="A29" s="673"/>
      <c r="B29" s="460"/>
      <c r="C29" s="460"/>
      <c r="D29" s="460"/>
    </row>
    <row r="30" spans="1:4" s="672" customFormat="1" ht="13">
      <c r="A30" s="677" t="s">
        <v>16</v>
      </c>
      <c r="B30" s="439"/>
      <c r="C30" s="439"/>
      <c r="D30" s="439"/>
    </row>
    <row r="31" spans="1:4" s="672" customFormat="1" ht="13">
      <c r="A31" s="673"/>
      <c r="B31" s="460"/>
      <c r="C31" s="460"/>
      <c r="D31" s="460"/>
    </row>
    <row r="32" spans="1:4" s="672" customFormat="1" ht="13">
      <c r="A32" s="673"/>
      <c r="B32" s="460"/>
      <c r="C32" s="460"/>
      <c r="D32" s="460"/>
    </row>
    <row r="33" spans="1:4" s="672" customFormat="1" ht="13">
      <c r="A33" s="673"/>
      <c r="B33" s="460"/>
      <c r="C33" s="460"/>
      <c r="D33" s="460"/>
    </row>
    <row r="34" spans="1:4" s="672" customFormat="1" ht="13">
      <c r="A34" s="677" t="s">
        <v>17</v>
      </c>
      <c r="B34" s="439"/>
      <c r="C34" s="439"/>
      <c r="D34" s="439"/>
    </row>
    <row r="35" spans="1:4" s="672" customFormat="1" ht="13">
      <c r="A35" s="743" t="s">
        <v>433</v>
      </c>
      <c r="B35" s="682">
        <v>43453</v>
      </c>
      <c r="C35" s="680" t="s">
        <v>12</v>
      </c>
      <c r="D35" s="460" t="s">
        <v>427</v>
      </c>
    </row>
    <row r="36" spans="1:4" s="672" customFormat="1" ht="13">
      <c r="A36" s="673"/>
      <c r="B36" s="460"/>
      <c r="C36" s="460"/>
      <c r="D36" s="460"/>
    </row>
    <row r="37" spans="1:4" s="672" customFormat="1" ht="13">
      <c r="A37" s="673"/>
      <c r="B37" s="460"/>
      <c r="C37" s="460"/>
      <c r="D37" s="460"/>
    </row>
    <row r="38" spans="1:4" s="672" customFormat="1" ht="13">
      <c r="A38" s="150"/>
      <c r="B38" s="150"/>
      <c r="C38" s="150"/>
      <c r="D38" s="150"/>
    </row>
    <row r="39" spans="1:4" s="672" customFormat="1" ht="51.5" customHeight="1">
      <c r="A39" s="850" t="s">
        <v>419</v>
      </c>
      <c r="B39" s="850"/>
      <c r="C39" s="850"/>
      <c r="D39" s="850"/>
    </row>
    <row r="40" spans="1:4" s="672" customFormat="1" ht="14.65" customHeight="1">
      <c r="A40" s="1037" t="s">
        <v>420</v>
      </c>
      <c r="B40" s="1037"/>
      <c r="C40" s="1037"/>
      <c r="D40" s="1037"/>
    </row>
    <row r="41" spans="1:4" ht="13" customHeight="1">
      <c r="A41" s="1003" t="s">
        <v>421</v>
      </c>
      <c r="B41" s="1003"/>
      <c r="C41" s="1003"/>
      <c r="D41" s="1003"/>
    </row>
  </sheetData>
  <mergeCells count="6">
    <mergeCell ref="A41:D41"/>
    <mergeCell ref="A39:D39"/>
    <mergeCell ref="A1:D1"/>
    <mergeCell ref="A2:D2"/>
    <mergeCell ref="A3:D3"/>
    <mergeCell ref="A40:D40"/>
  </mergeCells>
  <printOptions horizontalCentered="1" verticalCentered="1"/>
  <pageMargins left="0.25" right="0.25" top="0.5" bottom="0.5" header="0.5" footer="0.5"/>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L47"/>
  <sheetViews>
    <sheetView zoomScale="110" zoomScaleNormal="110" workbookViewId="0">
      <selection activeCell="D12" sqref="D11:D12"/>
    </sheetView>
  </sheetViews>
  <sheetFormatPr defaultColWidth="9.26953125" defaultRowHeight="12.5"/>
  <cols>
    <col min="1" max="1" width="61.453125" style="316" customWidth="1"/>
    <col min="2" max="2" width="21" style="316" customWidth="1"/>
    <col min="3" max="3" width="12.54296875" style="316" bestFit="1" customWidth="1"/>
    <col min="4" max="4" width="43.26953125" style="549" bestFit="1" customWidth="1"/>
    <col min="5" max="5" width="9.7265625" style="316" bestFit="1" customWidth="1"/>
    <col min="6" max="6" width="9.7265625" style="316" customWidth="1"/>
    <col min="7" max="7" width="9.7265625" style="316" bestFit="1" customWidth="1"/>
    <col min="8" max="8" width="13.54296875" style="316" bestFit="1" customWidth="1"/>
    <col min="9" max="16384" width="9.26953125" style="316"/>
  </cols>
  <sheetData>
    <row r="1" spans="1:12" ht="15.5">
      <c r="A1" s="853" t="s">
        <v>422</v>
      </c>
      <c r="B1" s="853"/>
    </row>
    <row r="2" spans="1:12" s="710" customFormat="1" ht="15.5">
      <c r="A2" s="854" t="s">
        <v>1</v>
      </c>
      <c r="B2" s="855"/>
      <c r="C2" s="472"/>
      <c r="D2" s="549"/>
      <c r="E2" s="472"/>
      <c r="F2" s="472"/>
      <c r="G2" s="472"/>
      <c r="H2" s="472"/>
      <c r="I2" s="472"/>
      <c r="J2" s="472"/>
      <c r="K2" s="472"/>
      <c r="L2" s="472"/>
    </row>
    <row r="3" spans="1:12" s="710" customFormat="1" ht="15.5">
      <c r="A3" s="856" t="s">
        <v>540</v>
      </c>
      <c r="B3" s="857"/>
      <c r="C3" s="473"/>
      <c r="D3" s="549"/>
      <c r="E3" s="546"/>
      <c r="F3" s="546"/>
      <c r="G3" s="546"/>
      <c r="H3" s="546"/>
      <c r="I3" s="473"/>
      <c r="J3" s="473"/>
      <c r="K3" s="473"/>
      <c r="L3" s="473"/>
    </row>
    <row r="4" spans="1:12" s="710" customFormat="1" ht="16" thickBot="1">
      <c r="A4" s="716"/>
      <c r="B4" s="711"/>
      <c r="C4" s="473"/>
      <c r="D4" s="549"/>
      <c r="E4" s="472"/>
      <c r="F4" s="546"/>
      <c r="G4" s="472"/>
      <c r="H4" s="546"/>
      <c r="I4" s="473"/>
      <c r="J4" s="473"/>
      <c r="K4" s="473"/>
      <c r="L4" s="473"/>
    </row>
    <row r="5" spans="1:12" s="710" customFormat="1" ht="16" thickBot="1">
      <c r="A5" s="827" t="s">
        <v>441</v>
      </c>
      <c r="B5" s="832"/>
      <c r="C5" s="473"/>
      <c r="D5" s="549"/>
      <c r="E5" s="546"/>
      <c r="F5" s="546"/>
      <c r="G5" s="546"/>
      <c r="H5" s="546"/>
      <c r="I5" s="473"/>
      <c r="J5" s="473"/>
      <c r="K5" s="473"/>
      <c r="L5" s="473"/>
    </row>
    <row r="6" spans="1:12">
      <c r="A6" s="474" t="s">
        <v>122</v>
      </c>
      <c r="B6" s="289" t="s">
        <v>123</v>
      </c>
      <c r="F6" s="546"/>
      <c r="H6" s="546"/>
    </row>
    <row r="7" spans="1:12">
      <c r="A7" s="460" t="s">
        <v>124</v>
      </c>
      <c r="B7" s="760">
        <v>143370</v>
      </c>
      <c r="E7" s="547"/>
      <c r="F7" s="546"/>
      <c r="G7" s="547"/>
      <c r="H7" s="546"/>
    </row>
    <row r="8" spans="1:12">
      <c r="A8" s="460" t="s">
        <v>125</v>
      </c>
      <c r="B8" s="761" t="s">
        <v>123</v>
      </c>
      <c r="E8" s="548"/>
      <c r="F8" s="546"/>
      <c r="G8" s="548"/>
      <c r="H8" s="546"/>
    </row>
    <row r="9" spans="1:12">
      <c r="A9" s="460" t="s">
        <v>126</v>
      </c>
      <c r="B9" s="763">
        <v>538722</v>
      </c>
      <c r="C9" s="741"/>
      <c r="E9" s="547"/>
      <c r="F9" s="546"/>
      <c r="G9" s="547"/>
      <c r="H9" s="551"/>
    </row>
    <row r="10" spans="1:12">
      <c r="A10" s="460" t="s">
        <v>127</v>
      </c>
      <c r="B10" s="761" t="s">
        <v>123</v>
      </c>
      <c r="E10" s="547"/>
      <c r="F10" s="546"/>
      <c r="G10" s="547"/>
      <c r="H10" s="551"/>
    </row>
    <row r="11" spans="1:12">
      <c r="A11" s="460" t="s">
        <v>128</v>
      </c>
      <c r="B11" s="762">
        <v>0.61</v>
      </c>
    </row>
    <row r="12" spans="1:12">
      <c r="A12" s="460" t="s">
        <v>129</v>
      </c>
      <c r="B12" s="764">
        <v>3.8438326514168866</v>
      </c>
    </row>
    <row r="13" spans="1:12">
      <c r="A13" s="460" t="s">
        <v>130</v>
      </c>
      <c r="B13" s="764">
        <v>21.572603400527239</v>
      </c>
    </row>
    <row r="14" spans="1:12">
      <c r="A14" s="150"/>
    </row>
    <row r="15" spans="1:12" ht="13" thickBot="1">
      <c r="A15" s="150"/>
      <c r="B15" s="150"/>
    </row>
    <row r="16" spans="1:12" ht="14.65" customHeight="1" thickBot="1">
      <c r="A16" s="827" t="s">
        <v>442</v>
      </c>
      <c r="B16" s="832"/>
    </row>
    <row r="17" spans="1:2">
      <c r="A17" s="474" t="s">
        <v>122</v>
      </c>
      <c r="B17" s="289" t="s">
        <v>12</v>
      </c>
    </row>
    <row r="18" spans="1:2">
      <c r="A18" s="460" t="s">
        <v>124</v>
      </c>
      <c r="B18" s="280">
        <v>0</v>
      </c>
    </row>
    <row r="19" spans="1:2">
      <c r="A19" s="460" t="s">
        <v>125</v>
      </c>
      <c r="B19" s="289" t="s">
        <v>12</v>
      </c>
    </row>
    <row r="20" spans="1:2">
      <c r="A20" s="460" t="s">
        <v>126</v>
      </c>
      <c r="B20" s="280">
        <v>0</v>
      </c>
    </row>
    <row r="21" spans="1:2">
      <c r="A21" s="460" t="s">
        <v>127</v>
      </c>
      <c r="B21" s="292" t="s">
        <v>12</v>
      </c>
    </row>
    <row r="22" spans="1:2">
      <c r="A22" s="460" t="s">
        <v>128</v>
      </c>
      <c r="B22" s="282">
        <v>0</v>
      </c>
    </row>
    <row r="23" spans="1:2">
      <c r="A23" s="460" t="s">
        <v>129</v>
      </c>
      <c r="B23" s="282">
        <v>0</v>
      </c>
    </row>
    <row r="24" spans="1:2">
      <c r="A24" s="460" t="s">
        <v>130</v>
      </c>
      <c r="B24" s="282">
        <v>0</v>
      </c>
    </row>
    <row r="25" spans="1:2" ht="13" thickBot="1">
      <c r="A25" s="150"/>
      <c r="B25" s="150"/>
    </row>
    <row r="26" spans="1:2" ht="16" thickBot="1">
      <c r="A26" s="827" t="s">
        <v>443</v>
      </c>
      <c r="B26" s="832"/>
    </row>
    <row r="27" spans="1:2">
      <c r="A27" s="474" t="s">
        <v>122</v>
      </c>
      <c r="B27" s="289" t="s">
        <v>12</v>
      </c>
    </row>
    <row r="28" spans="1:2">
      <c r="A28" s="460" t="s">
        <v>124</v>
      </c>
      <c r="B28" s="389">
        <f>B7+B18</f>
        <v>143370</v>
      </c>
    </row>
    <row r="29" spans="1:2">
      <c r="A29" s="460" t="s">
        <v>125</v>
      </c>
      <c r="B29" s="290" t="s">
        <v>12</v>
      </c>
    </row>
    <row r="30" spans="1:2">
      <c r="A30" s="460" t="s">
        <v>126</v>
      </c>
      <c r="B30" s="389">
        <f>B9+B20</f>
        <v>538722</v>
      </c>
    </row>
    <row r="31" spans="1:2">
      <c r="A31" s="460" t="s">
        <v>127</v>
      </c>
      <c r="B31" s="291" t="s">
        <v>12</v>
      </c>
    </row>
    <row r="32" spans="1:2">
      <c r="A32" s="460" t="s">
        <v>128</v>
      </c>
      <c r="B32" s="281">
        <f>B11</f>
        <v>0.61</v>
      </c>
    </row>
    <row r="33" spans="1:4">
      <c r="A33" s="460" t="s">
        <v>129</v>
      </c>
      <c r="B33" s="281">
        <f>B12+B23</f>
        <v>3.8438326514168866</v>
      </c>
    </row>
    <row r="34" spans="1:4">
      <c r="A34" s="460" t="s">
        <v>423</v>
      </c>
      <c r="B34" s="281">
        <f>B13+B24</f>
        <v>21.572603400527239</v>
      </c>
    </row>
    <row r="35" spans="1:4">
      <c r="A35" s="150"/>
      <c r="B35" s="150"/>
    </row>
    <row r="36" spans="1:4" ht="13" thickBot="1">
      <c r="A36" s="150"/>
      <c r="B36" s="150"/>
    </row>
    <row r="37" spans="1:4" ht="16" thickBot="1">
      <c r="A37" s="827" t="s">
        <v>444</v>
      </c>
      <c r="B37" s="832"/>
      <c r="D37" s="550"/>
    </row>
    <row r="38" spans="1:4">
      <c r="A38" s="474" t="s">
        <v>122</v>
      </c>
      <c r="B38" s="289" t="s">
        <v>12</v>
      </c>
    </row>
    <row r="39" spans="1:4">
      <c r="A39" s="460" t="s">
        <v>124</v>
      </c>
      <c r="B39" s="280">
        <v>0</v>
      </c>
    </row>
    <row r="40" spans="1:4">
      <c r="A40" s="460" t="s">
        <v>125</v>
      </c>
      <c r="B40" s="289" t="s">
        <v>12</v>
      </c>
    </row>
    <row r="41" spans="1:4">
      <c r="A41" s="460" t="s">
        <v>126</v>
      </c>
      <c r="B41" s="280">
        <v>0</v>
      </c>
    </row>
    <row r="42" spans="1:4">
      <c r="A42" s="460" t="s">
        <v>127</v>
      </c>
      <c r="B42" s="292" t="s">
        <v>12</v>
      </c>
    </row>
    <row r="43" spans="1:4">
      <c r="A43" s="460" t="s">
        <v>128</v>
      </c>
      <c r="B43" s="282">
        <v>0</v>
      </c>
    </row>
    <row r="44" spans="1:4">
      <c r="A44" s="460" t="s">
        <v>445</v>
      </c>
      <c r="B44" s="282">
        <v>0</v>
      </c>
    </row>
    <row r="45" spans="1:4">
      <c r="A45" s="460" t="s">
        <v>446</v>
      </c>
      <c r="B45" s="282">
        <v>0</v>
      </c>
    </row>
    <row r="46" spans="1:4">
      <c r="A46" s="319"/>
      <c r="B46" s="283"/>
    </row>
    <row r="47" spans="1:4" ht="27.75" customHeight="1">
      <c r="A47" s="851" t="s">
        <v>39</v>
      </c>
      <c r="B47" s="852"/>
    </row>
  </sheetData>
  <mergeCells count="8">
    <mergeCell ref="A37:B37"/>
    <mergeCell ref="A47:B47"/>
    <mergeCell ref="A1:B1"/>
    <mergeCell ref="A2:B2"/>
    <mergeCell ref="A3:B3"/>
    <mergeCell ref="A5:B5"/>
    <mergeCell ref="A16:B16"/>
    <mergeCell ref="A26:B26"/>
  </mergeCells>
  <printOptions horizontalCentered="1" verticalCentered="1" headings="1"/>
  <pageMargins left="0.25" right="0.25" top="0.5" bottom="0.5"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6"/>
  <sheetViews>
    <sheetView tabSelected="1" zoomScaleNormal="100" workbookViewId="0">
      <selection activeCell="J29" sqref="J29"/>
    </sheetView>
  </sheetViews>
  <sheetFormatPr defaultColWidth="9.26953125" defaultRowHeight="12.5"/>
  <cols>
    <col min="1" max="1" width="17.453125" style="316" customWidth="1"/>
    <col min="2" max="4" width="14.7265625" style="316" customWidth="1"/>
    <col min="5" max="5" width="13.7265625" style="316" customWidth="1"/>
    <col min="6" max="6" width="14.1796875" style="316" customWidth="1"/>
    <col min="7" max="7" width="14.7265625" style="316" customWidth="1"/>
    <col min="8" max="16384" width="9.26953125" style="316"/>
  </cols>
  <sheetData>
    <row r="1" spans="1:10" ht="15.5">
      <c r="A1" s="858" t="s">
        <v>424</v>
      </c>
      <c r="B1" s="859"/>
      <c r="C1" s="859"/>
      <c r="D1" s="859"/>
      <c r="E1" s="859"/>
      <c r="F1" s="859"/>
      <c r="G1" s="860"/>
    </row>
    <row r="2" spans="1:10" ht="15.5">
      <c r="A2" s="861" t="s">
        <v>1</v>
      </c>
      <c r="B2" s="862"/>
      <c r="C2" s="862"/>
      <c r="D2" s="862"/>
      <c r="E2" s="862"/>
      <c r="F2" s="862"/>
      <c r="G2" s="863"/>
    </row>
    <row r="3" spans="1:10" ht="16" thickBot="1">
      <c r="A3" s="864" t="s">
        <v>540</v>
      </c>
      <c r="B3" s="862"/>
      <c r="C3" s="862"/>
      <c r="D3" s="862"/>
      <c r="E3" s="862"/>
      <c r="F3" s="862"/>
      <c r="G3" s="863"/>
    </row>
    <row r="4" spans="1:10" ht="16" thickBot="1">
      <c r="A4" s="867" t="s">
        <v>447</v>
      </c>
      <c r="B4" s="868"/>
      <c r="C4" s="868"/>
      <c r="D4" s="868"/>
      <c r="E4" s="868"/>
      <c r="F4" s="868"/>
      <c r="G4" s="869"/>
    </row>
    <row r="5" spans="1:10" ht="13.5" thickBot="1">
      <c r="A5" s="320"/>
      <c r="B5" s="865" t="s">
        <v>132</v>
      </c>
      <c r="C5" s="865"/>
      <c r="D5" s="865"/>
      <c r="E5" s="865" t="s">
        <v>133</v>
      </c>
      <c r="F5" s="865"/>
      <c r="G5" s="866"/>
    </row>
    <row r="6" spans="1:10" ht="13">
      <c r="A6" s="321" t="s">
        <v>134</v>
      </c>
      <c r="B6" s="534" t="s">
        <v>135</v>
      </c>
      <c r="C6" s="534" t="s">
        <v>136</v>
      </c>
      <c r="D6" s="534" t="s">
        <v>9</v>
      </c>
      <c r="E6" s="534" t="s">
        <v>135</v>
      </c>
      <c r="F6" s="534" t="s">
        <v>136</v>
      </c>
      <c r="G6" s="534" t="s">
        <v>9</v>
      </c>
    </row>
    <row r="7" spans="1:10">
      <c r="A7" s="222" t="s">
        <v>137</v>
      </c>
      <c r="B7" s="317">
        <v>18.577844423892003</v>
      </c>
      <c r="C7" s="317">
        <v>12517.07966157611</v>
      </c>
      <c r="D7" s="327">
        <f>SUM(B7:C7)</f>
        <v>12535.657506000001</v>
      </c>
      <c r="E7" s="317">
        <v>7</v>
      </c>
      <c r="F7" s="327">
        <v>85</v>
      </c>
      <c r="G7" s="327">
        <f t="shared" ref="G7:G18" si="0">SUM(E7:F7)</f>
        <v>92</v>
      </c>
    </row>
    <row r="8" spans="1:10">
      <c r="A8" s="223" t="s">
        <v>138</v>
      </c>
      <c r="B8" s="317">
        <v>17399.50344</v>
      </c>
      <c r="C8" s="317">
        <v>0</v>
      </c>
      <c r="D8" s="327">
        <f t="shared" ref="D8:D18" si="1">SUM(B8:C8)</f>
        <v>17399.50344</v>
      </c>
      <c r="E8" s="317">
        <v>125</v>
      </c>
      <c r="F8" s="327">
        <v>0</v>
      </c>
      <c r="G8" s="327">
        <f t="shared" si="0"/>
        <v>125</v>
      </c>
    </row>
    <row r="9" spans="1:10">
      <c r="A9" s="223" t="s">
        <v>139</v>
      </c>
      <c r="B9" s="317">
        <v>29648.170854355201</v>
      </c>
      <c r="C9" s="317">
        <v>15699.291449644799</v>
      </c>
      <c r="D9" s="327">
        <f t="shared" si="1"/>
        <v>45347.462304000001</v>
      </c>
      <c r="E9" s="317">
        <v>410</v>
      </c>
      <c r="F9" s="327">
        <v>85</v>
      </c>
      <c r="G9" s="327">
        <f t="shared" si="0"/>
        <v>495</v>
      </c>
    </row>
    <row r="10" spans="1:10">
      <c r="A10" s="223" t="s">
        <v>140</v>
      </c>
      <c r="B10" s="317">
        <v>12110.111547730001</v>
      </c>
      <c r="C10" s="317">
        <v>7.9979522699995869</v>
      </c>
      <c r="D10" s="327">
        <f t="shared" si="1"/>
        <v>12118.1095</v>
      </c>
      <c r="E10" s="317">
        <v>112</v>
      </c>
      <c r="F10" s="327">
        <v>0</v>
      </c>
      <c r="G10" s="327">
        <f t="shared" si="0"/>
        <v>112</v>
      </c>
      <c r="J10" s="742"/>
    </row>
    <row r="11" spans="1:10">
      <c r="A11" s="223" t="s">
        <v>141</v>
      </c>
      <c r="B11" s="317">
        <v>2577.942073614292</v>
      </c>
      <c r="C11" s="317">
        <v>903234.45202838571</v>
      </c>
      <c r="D11" s="327">
        <f t="shared" si="1"/>
        <v>905812.39410200005</v>
      </c>
      <c r="E11" s="317">
        <v>121</v>
      </c>
      <c r="F11" s="327">
        <v>11615</v>
      </c>
      <c r="G11" s="327">
        <f t="shared" si="0"/>
        <v>11736</v>
      </c>
    </row>
    <row r="12" spans="1:10">
      <c r="A12" s="223" t="s">
        <v>142</v>
      </c>
      <c r="B12" s="317">
        <v>9.6129367843599987</v>
      </c>
      <c r="C12" s="317">
        <v>204520.95694321563</v>
      </c>
      <c r="D12" s="327">
        <f t="shared" si="1"/>
        <v>204530.56988</v>
      </c>
      <c r="E12" s="317">
        <v>0</v>
      </c>
      <c r="F12" s="327">
        <v>2583</v>
      </c>
      <c r="G12" s="327">
        <f t="shared" si="0"/>
        <v>2583</v>
      </c>
    </row>
    <row r="13" spans="1:10">
      <c r="A13" s="223" t="s">
        <v>143</v>
      </c>
      <c r="B13" s="317">
        <v>124753.17955278514</v>
      </c>
      <c r="C13" s="317">
        <v>102333.79127121488</v>
      </c>
      <c r="D13" s="327">
        <f t="shared" si="1"/>
        <v>227086.97082400002</v>
      </c>
      <c r="E13" s="317">
        <v>391</v>
      </c>
      <c r="F13" s="327">
        <v>2635</v>
      </c>
      <c r="G13" s="327">
        <f t="shared" si="0"/>
        <v>3026</v>
      </c>
    </row>
    <row r="14" spans="1:10">
      <c r="A14" s="223" t="s">
        <v>144</v>
      </c>
      <c r="B14" s="317">
        <v>942.94477282428898</v>
      </c>
      <c r="C14" s="317">
        <v>150973.40335417571</v>
      </c>
      <c r="D14" s="327">
        <f>SUM(B14:C14)</f>
        <v>151916.348127</v>
      </c>
      <c r="E14" s="317">
        <v>31</v>
      </c>
      <c r="F14" s="327">
        <v>3728</v>
      </c>
      <c r="G14" s="327">
        <f t="shared" si="0"/>
        <v>3759</v>
      </c>
    </row>
    <row r="15" spans="1:10">
      <c r="A15" s="223" t="s">
        <v>145</v>
      </c>
      <c r="B15" s="317">
        <v>14152.998310412544</v>
      </c>
      <c r="C15" s="317">
        <v>8424.3198975874566</v>
      </c>
      <c r="D15" s="327">
        <f t="shared" si="1"/>
        <v>22577.318208000001</v>
      </c>
      <c r="E15" s="317">
        <v>115</v>
      </c>
      <c r="F15" s="327">
        <v>0</v>
      </c>
      <c r="G15" s="327">
        <f t="shared" si="0"/>
        <v>115</v>
      </c>
    </row>
    <row r="16" spans="1:10">
      <c r="A16" s="223" t="s">
        <v>146</v>
      </c>
      <c r="B16" s="317">
        <v>1079.1138185452801</v>
      </c>
      <c r="C16" s="317">
        <v>32717.12227745472</v>
      </c>
      <c r="D16" s="327">
        <f t="shared" si="1"/>
        <v>33796.236096000001</v>
      </c>
      <c r="E16" s="317">
        <v>103</v>
      </c>
      <c r="F16" s="327">
        <v>86</v>
      </c>
      <c r="G16" s="327">
        <f t="shared" si="0"/>
        <v>189</v>
      </c>
    </row>
    <row r="17" spans="1:7">
      <c r="A17" s="223" t="s">
        <v>147</v>
      </c>
      <c r="B17" s="317">
        <v>45573.36359567086</v>
      </c>
      <c r="C17" s="317">
        <v>11358.896881329136</v>
      </c>
      <c r="D17" s="327">
        <f t="shared" si="1"/>
        <v>56932.260476999996</v>
      </c>
      <c r="E17" s="317">
        <v>438</v>
      </c>
      <c r="F17" s="327">
        <v>246</v>
      </c>
      <c r="G17" s="327">
        <f t="shared" si="0"/>
        <v>684</v>
      </c>
    </row>
    <row r="18" spans="1:7" ht="13" thickBot="1">
      <c r="A18" s="16" t="s">
        <v>148</v>
      </c>
      <c r="B18" s="327">
        <v>2372.30156883566</v>
      </c>
      <c r="C18" s="327">
        <v>55244.193521164336</v>
      </c>
      <c r="D18" s="327">
        <f t="shared" si="1"/>
        <v>57616.495089999997</v>
      </c>
      <c r="E18" s="317">
        <v>1</v>
      </c>
      <c r="F18" s="327">
        <v>104</v>
      </c>
      <c r="G18" s="327">
        <f t="shared" si="0"/>
        <v>105</v>
      </c>
    </row>
    <row r="19" spans="1:7" ht="13.5" thickBot="1">
      <c r="A19" s="329" t="s">
        <v>9</v>
      </c>
      <c r="B19" s="772">
        <f t="shared" ref="B19:G19" si="2">SUM(B7:B18)</f>
        <v>250637.82031598149</v>
      </c>
      <c r="C19" s="772">
        <f t="shared" si="2"/>
        <v>1497031.5052380182</v>
      </c>
      <c r="D19" s="772">
        <f t="shared" si="2"/>
        <v>1747669.325554</v>
      </c>
      <c r="E19" s="330">
        <f t="shared" si="2"/>
        <v>1854</v>
      </c>
      <c r="F19" s="330">
        <f t="shared" si="2"/>
        <v>21167</v>
      </c>
      <c r="G19" s="330">
        <f t="shared" si="2"/>
        <v>23021</v>
      </c>
    </row>
    <row r="20" spans="1:7" ht="16.899999999999999" customHeight="1" thickBot="1">
      <c r="A20" s="851"/>
      <c r="B20" s="852"/>
      <c r="C20" s="852"/>
      <c r="D20" s="852"/>
      <c r="E20" s="852"/>
      <c r="F20" s="852"/>
      <c r="G20" s="852"/>
    </row>
    <row r="21" spans="1:7" ht="16" thickBot="1">
      <c r="A21" s="867" t="s">
        <v>448</v>
      </c>
      <c r="B21" s="868"/>
      <c r="C21" s="868"/>
      <c r="D21" s="868"/>
      <c r="E21" s="868"/>
      <c r="F21" s="868"/>
      <c r="G21" s="869"/>
    </row>
    <row r="22" spans="1:7" ht="13.5" thickBot="1">
      <c r="A22" s="326"/>
      <c r="B22" s="865"/>
      <c r="C22" s="865"/>
      <c r="D22" s="865"/>
      <c r="E22" s="865" t="s">
        <v>133</v>
      </c>
      <c r="F22" s="865"/>
      <c r="G22" s="866"/>
    </row>
    <row r="23" spans="1:7" ht="13">
      <c r="A23" s="321" t="s">
        <v>134</v>
      </c>
      <c r="B23" s="534"/>
      <c r="C23" s="534"/>
      <c r="D23" s="534"/>
      <c r="E23" s="534" t="s">
        <v>135</v>
      </c>
      <c r="F23" s="534" t="s">
        <v>136</v>
      </c>
      <c r="G23" s="534" t="s">
        <v>9</v>
      </c>
    </row>
    <row r="24" spans="1:7">
      <c r="A24" s="222" t="s">
        <v>137</v>
      </c>
      <c r="B24" s="322"/>
      <c r="C24" s="322"/>
      <c r="D24" s="323">
        <f>SUM(B24:C24)</f>
        <v>0</v>
      </c>
      <c r="E24" s="322"/>
      <c r="F24" s="322"/>
      <c r="G24" s="323">
        <f>SUM(E24:F24)</f>
        <v>0</v>
      </c>
    </row>
    <row r="25" spans="1:7">
      <c r="A25" s="223" t="s">
        <v>138</v>
      </c>
      <c r="B25" s="322"/>
      <c r="C25" s="322"/>
      <c r="D25" s="323">
        <f t="shared" ref="D25:D35" si="3">SUM(B25:C25)</f>
        <v>0</v>
      </c>
      <c r="E25" s="322"/>
      <c r="F25" s="322"/>
      <c r="G25" s="323">
        <f t="shared" ref="G25:G35" si="4">SUM(E25:F25)</f>
        <v>0</v>
      </c>
    </row>
    <row r="26" spans="1:7">
      <c r="A26" s="223" t="s">
        <v>139</v>
      </c>
      <c r="B26" s="322"/>
      <c r="C26" s="322"/>
      <c r="D26" s="323">
        <f t="shared" si="3"/>
        <v>0</v>
      </c>
      <c r="E26" s="322"/>
      <c r="F26" s="322"/>
      <c r="G26" s="323">
        <f t="shared" si="4"/>
        <v>0</v>
      </c>
    </row>
    <row r="27" spans="1:7">
      <c r="A27" s="223" t="s">
        <v>140</v>
      </c>
      <c r="B27" s="322"/>
      <c r="C27" s="322"/>
      <c r="D27" s="323">
        <f t="shared" si="3"/>
        <v>0</v>
      </c>
      <c r="E27" s="322"/>
      <c r="F27" s="322"/>
      <c r="G27" s="323">
        <f t="shared" si="4"/>
        <v>0</v>
      </c>
    </row>
    <row r="28" spans="1:7">
      <c r="A28" s="223" t="s">
        <v>141</v>
      </c>
      <c r="B28" s="322"/>
      <c r="C28" s="322"/>
      <c r="D28" s="323">
        <f t="shared" si="3"/>
        <v>0</v>
      </c>
      <c r="E28" s="322"/>
      <c r="F28" s="322"/>
      <c r="G28" s="323">
        <f t="shared" si="4"/>
        <v>0</v>
      </c>
    </row>
    <row r="29" spans="1:7">
      <c r="A29" s="223" t="s">
        <v>142</v>
      </c>
      <c r="B29" s="322"/>
      <c r="C29" s="322"/>
      <c r="D29" s="323">
        <f t="shared" si="3"/>
        <v>0</v>
      </c>
      <c r="E29" s="322"/>
      <c r="F29" s="322"/>
      <c r="G29" s="323">
        <f t="shared" si="4"/>
        <v>0</v>
      </c>
    </row>
    <row r="30" spans="1:7">
      <c r="A30" s="223" t="s">
        <v>143</v>
      </c>
      <c r="B30" s="322"/>
      <c r="C30" s="322"/>
      <c r="D30" s="323">
        <f t="shared" si="3"/>
        <v>0</v>
      </c>
      <c r="E30" s="322"/>
      <c r="F30" s="322"/>
      <c r="G30" s="323">
        <f t="shared" si="4"/>
        <v>0</v>
      </c>
    </row>
    <row r="31" spans="1:7">
      <c r="A31" s="223" t="s">
        <v>144</v>
      </c>
      <c r="B31" s="322"/>
      <c r="C31" s="322"/>
      <c r="D31" s="323">
        <f t="shared" si="3"/>
        <v>0</v>
      </c>
      <c r="E31" s="322"/>
      <c r="F31" s="322"/>
      <c r="G31" s="323">
        <f t="shared" si="4"/>
        <v>0</v>
      </c>
    </row>
    <row r="32" spans="1:7">
      <c r="A32" s="223" t="s">
        <v>145</v>
      </c>
      <c r="B32" s="322"/>
      <c r="C32" s="322"/>
      <c r="D32" s="323">
        <f t="shared" si="3"/>
        <v>0</v>
      </c>
      <c r="E32" s="322"/>
      <c r="F32" s="322"/>
      <c r="G32" s="323">
        <f t="shared" si="4"/>
        <v>0</v>
      </c>
    </row>
    <row r="33" spans="1:7">
      <c r="A33" s="223" t="s">
        <v>146</v>
      </c>
      <c r="B33" s="322"/>
      <c r="C33" s="322"/>
      <c r="D33" s="323">
        <f t="shared" si="3"/>
        <v>0</v>
      </c>
      <c r="E33" s="322"/>
      <c r="F33" s="322"/>
      <c r="G33" s="323">
        <f t="shared" si="4"/>
        <v>0</v>
      </c>
    </row>
    <row r="34" spans="1:7">
      <c r="A34" s="223" t="s">
        <v>147</v>
      </c>
      <c r="B34" s="324"/>
      <c r="C34" s="324"/>
      <c r="D34" s="323">
        <f t="shared" si="3"/>
        <v>0</v>
      </c>
      <c r="E34" s="317"/>
      <c r="F34" s="317"/>
      <c r="G34" s="323">
        <f t="shared" si="4"/>
        <v>0</v>
      </c>
    </row>
    <row r="35" spans="1:7" ht="13" thickBot="1">
      <c r="A35" s="16" t="s">
        <v>148</v>
      </c>
      <c r="B35" s="325"/>
      <c r="C35" s="325"/>
      <c r="D35" s="323">
        <f t="shared" si="3"/>
        <v>0</v>
      </c>
      <c r="E35" s="327"/>
      <c r="F35" s="327"/>
      <c r="G35" s="323">
        <f t="shared" si="4"/>
        <v>0</v>
      </c>
    </row>
    <row r="36" spans="1:7" ht="13.5" thickBot="1">
      <c r="A36" s="329" t="s">
        <v>9</v>
      </c>
      <c r="B36" s="330">
        <f>SUM(B34:B35)</f>
        <v>0</v>
      </c>
      <c r="C36" s="330">
        <f>SUM(C34:C35)</f>
        <v>0</v>
      </c>
      <c r="D36" s="330">
        <f>SUM(D34:D35)</f>
        <v>0</v>
      </c>
      <c r="E36" s="330">
        <f>SUM(E34:E35)</f>
        <v>0</v>
      </c>
      <c r="F36" s="330">
        <f>SUM(F34:F35)</f>
        <v>0</v>
      </c>
      <c r="G36" s="356">
        <f>SUM(E36:F36)</f>
        <v>0</v>
      </c>
    </row>
    <row r="37" spans="1:7" ht="13" thickBot="1">
      <c r="A37" s="150"/>
      <c r="B37" s="150"/>
      <c r="C37" s="150"/>
      <c r="D37" s="150"/>
      <c r="E37" s="150"/>
      <c r="F37" s="150"/>
      <c r="G37" s="150"/>
    </row>
    <row r="38" spans="1:7" ht="16" thickBot="1">
      <c r="A38" s="867" t="s">
        <v>449</v>
      </c>
      <c r="B38" s="868"/>
      <c r="C38" s="868"/>
      <c r="D38" s="868"/>
      <c r="E38" s="868"/>
      <c r="F38" s="868"/>
      <c r="G38" s="869"/>
    </row>
    <row r="39" spans="1:7" ht="13.5" thickBot="1">
      <c r="A39" s="320"/>
      <c r="B39" s="865"/>
      <c r="C39" s="865"/>
      <c r="D39" s="865"/>
      <c r="E39" s="865" t="s">
        <v>450</v>
      </c>
      <c r="F39" s="865"/>
      <c r="G39" s="866"/>
    </row>
    <row r="40" spans="1:7" ht="13">
      <c r="A40" s="321" t="s">
        <v>134</v>
      </c>
      <c r="B40" s="534"/>
      <c r="C40" s="534"/>
      <c r="D40" s="534"/>
      <c r="E40" s="534" t="s">
        <v>135</v>
      </c>
      <c r="F40" s="534" t="s">
        <v>136</v>
      </c>
      <c r="G40" s="534" t="s">
        <v>9</v>
      </c>
    </row>
    <row r="41" spans="1:7">
      <c r="A41" s="222" t="s">
        <v>137</v>
      </c>
      <c r="B41" s="322"/>
      <c r="C41" s="322"/>
      <c r="D41" s="323">
        <f>SUM(B41:C41)</f>
        <v>0</v>
      </c>
      <c r="E41" s="322"/>
      <c r="F41" s="322"/>
      <c r="G41" s="323">
        <f>SUM(E41:F41)</f>
        <v>0</v>
      </c>
    </row>
    <row r="42" spans="1:7">
      <c r="A42" s="223" t="s">
        <v>138</v>
      </c>
      <c r="B42" s="322"/>
      <c r="C42" s="322"/>
      <c r="D42" s="323">
        <f t="shared" ref="D42:D52" si="5">SUM(B42:C42)</f>
        <v>0</v>
      </c>
      <c r="E42" s="322"/>
      <c r="F42" s="323"/>
      <c r="G42" s="323">
        <f t="shared" ref="G42:G52" si="6">SUM(E42:F42)</f>
        <v>0</v>
      </c>
    </row>
    <row r="43" spans="1:7">
      <c r="A43" s="223" t="s">
        <v>139</v>
      </c>
      <c r="B43" s="322"/>
      <c r="C43" s="322"/>
      <c r="D43" s="323">
        <f t="shared" si="5"/>
        <v>0</v>
      </c>
      <c r="E43" s="322"/>
      <c r="F43" s="323"/>
      <c r="G43" s="323">
        <f t="shared" si="6"/>
        <v>0</v>
      </c>
    </row>
    <row r="44" spans="1:7">
      <c r="A44" s="223" t="s">
        <v>140</v>
      </c>
      <c r="B44" s="322"/>
      <c r="C44" s="322"/>
      <c r="D44" s="323">
        <f t="shared" si="5"/>
        <v>0</v>
      </c>
      <c r="E44" s="322"/>
      <c r="F44" s="323"/>
      <c r="G44" s="323">
        <f t="shared" si="6"/>
        <v>0</v>
      </c>
    </row>
    <row r="45" spans="1:7">
      <c r="A45" s="223" t="s">
        <v>141</v>
      </c>
      <c r="B45" s="322"/>
      <c r="C45" s="322"/>
      <c r="D45" s="323">
        <f t="shared" si="5"/>
        <v>0</v>
      </c>
      <c r="E45" s="322"/>
      <c r="F45" s="323"/>
      <c r="G45" s="323">
        <f t="shared" si="6"/>
        <v>0</v>
      </c>
    </row>
    <row r="46" spans="1:7">
      <c r="A46" s="223" t="s">
        <v>142</v>
      </c>
      <c r="B46" s="322"/>
      <c r="C46" s="322"/>
      <c r="D46" s="323">
        <f t="shared" si="5"/>
        <v>0</v>
      </c>
      <c r="E46" s="322"/>
      <c r="F46" s="323"/>
      <c r="G46" s="323">
        <f t="shared" si="6"/>
        <v>0</v>
      </c>
    </row>
    <row r="47" spans="1:7">
      <c r="A47" s="223" t="s">
        <v>143</v>
      </c>
      <c r="B47" s="322"/>
      <c r="C47" s="322"/>
      <c r="D47" s="323">
        <f t="shared" si="5"/>
        <v>0</v>
      </c>
      <c r="E47" s="322"/>
      <c r="F47" s="323"/>
      <c r="G47" s="323">
        <f t="shared" si="6"/>
        <v>0</v>
      </c>
    </row>
    <row r="48" spans="1:7">
      <c r="A48" s="223" t="s">
        <v>144</v>
      </c>
      <c r="B48" s="322"/>
      <c r="C48" s="322"/>
      <c r="D48" s="323">
        <f t="shared" si="5"/>
        <v>0</v>
      </c>
      <c r="E48" s="322"/>
      <c r="F48" s="323"/>
      <c r="G48" s="323">
        <f t="shared" si="6"/>
        <v>0</v>
      </c>
    </row>
    <row r="49" spans="1:7">
      <c r="A49" s="223" t="s">
        <v>145</v>
      </c>
      <c r="B49" s="322"/>
      <c r="C49" s="322"/>
      <c r="D49" s="323">
        <f t="shared" si="5"/>
        <v>0</v>
      </c>
      <c r="E49" s="322"/>
      <c r="F49" s="323"/>
      <c r="G49" s="323">
        <f t="shared" si="6"/>
        <v>0</v>
      </c>
    </row>
    <row r="50" spans="1:7">
      <c r="A50" s="223" t="s">
        <v>146</v>
      </c>
      <c r="B50" s="322"/>
      <c r="C50" s="322"/>
      <c r="D50" s="323">
        <f t="shared" si="5"/>
        <v>0</v>
      </c>
      <c r="E50" s="322"/>
      <c r="F50" s="323"/>
      <c r="G50" s="323">
        <f t="shared" si="6"/>
        <v>0</v>
      </c>
    </row>
    <row r="51" spans="1:7">
      <c r="A51" s="223" t="s">
        <v>147</v>
      </c>
      <c r="B51" s="324"/>
      <c r="C51" s="324"/>
      <c r="D51" s="323">
        <f t="shared" si="5"/>
        <v>0</v>
      </c>
      <c r="E51" s="317"/>
      <c r="F51" s="745"/>
      <c r="G51" s="323">
        <f t="shared" si="6"/>
        <v>0</v>
      </c>
    </row>
    <row r="52" spans="1:7" ht="13" thickBot="1">
      <c r="A52" s="16" t="s">
        <v>148</v>
      </c>
      <c r="B52" s="325"/>
      <c r="C52" s="325"/>
      <c r="D52" s="323">
        <f t="shared" si="5"/>
        <v>0</v>
      </c>
      <c r="E52" s="327"/>
      <c r="F52" s="746"/>
      <c r="G52" s="323">
        <f t="shared" si="6"/>
        <v>0</v>
      </c>
    </row>
    <row r="53" spans="1:7" ht="13.5" thickBot="1">
      <c r="A53" s="329" t="s">
        <v>9</v>
      </c>
      <c r="B53" s="330">
        <f>SUM(B51:B52)</f>
        <v>0</v>
      </c>
      <c r="C53" s="330">
        <f>SUM(C51:C52)</f>
        <v>0</v>
      </c>
      <c r="D53" s="330">
        <f>SUM(D51:D52)</f>
        <v>0</v>
      </c>
      <c r="E53" s="330">
        <f>SUM(E51:E52)</f>
        <v>0</v>
      </c>
      <c r="F53" s="330">
        <f>SUM(F41:F52)</f>
        <v>0</v>
      </c>
      <c r="G53" s="356">
        <f>SUM(E53:F53)</f>
        <v>0</v>
      </c>
    </row>
    <row r="54" spans="1:7">
      <c r="A54" s="328"/>
      <c r="B54" s="328"/>
      <c r="C54" s="328"/>
      <c r="D54" s="328"/>
      <c r="E54" s="328"/>
      <c r="F54" s="328"/>
      <c r="G54" s="328"/>
    </row>
    <row r="55" spans="1:7">
      <c r="A55" s="870" t="s">
        <v>425</v>
      </c>
      <c r="B55" s="870"/>
      <c r="C55" s="870"/>
      <c r="D55" s="870"/>
      <c r="E55" s="870"/>
      <c r="F55" s="870"/>
      <c r="G55" s="870"/>
    </row>
    <row r="56" spans="1:7" ht="30" customHeight="1">
      <c r="A56" s="870" t="s">
        <v>149</v>
      </c>
      <c r="B56" s="870"/>
      <c r="C56" s="870"/>
      <c r="D56" s="870"/>
      <c r="E56" s="870"/>
      <c r="F56" s="870"/>
      <c r="G56" s="870"/>
    </row>
  </sheetData>
  <mergeCells count="15">
    <mergeCell ref="A21:G21"/>
    <mergeCell ref="A38:G38"/>
    <mergeCell ref="A55:G55"/>
    <mergeCell ref="A56:G56"/>
    <mergeCell ref="B22:D22"/>
    <mergeCell ref="E22:G22"/>
    <mergeCell ref="B39:D39"/>
    <mergeCell ref="E39:G39"/>
    <mergeCell ref="A20:G20"/>
    <mergeCell ref="A1:G1"/>
    <mergeCell ref="A2:G2"/>
    <mergeCell ref="A3:G3"/>
    <mergeCell ref="B5:D5"/>
    <mergeCell ref="E5:G5"/>
    <mergeCell ref="A4:G4"/>
  </mergeCells>
  <printOptions horizontalCentered="1" verticalCentered="1" headings="1"/>
  <pageMargins left="0.25" right="0.25" top="0.5" bottom="0.5" header="0.5" footer="0.5"/>
  <pageSetup scale="95"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1"/>
  <sheetViews>
    <sheetView zoomScaleNormal="100" workbookViewId="0">
      <selection activeCell="E24" sqref="E24"/>
    </sheetView>
  </sheetViews>
  <sheetFormatPr defaultColWidth="9.26953125" defaultRowHeight="12.5"/>
  <cols>
    <col min="1" max="1" width="19" style="316" customWidth="1"/>
    <col min="2" max="2" width="17" style="316" customWidth="1"/>
    <col min="3" max="3" width="13.54296875" style="316" customWidth="1"/>
    <col min="4" max="4" width="15.90625" style="316" customWidth="1"/>
    <col min="5" max="5" width="15.7265625" style="316" customWidth="1"/>
    <col min="6" max="6" width="13.54296875" style="316" customWidth="1"/>
    <col min="7" max="7" width="14.7265625" style="316" bestFit="1" customWidth="1"/>
    <col min="8" max="8" width="12" style="316" customWidth="1"/>
    <col min="9" max="9" width="0.453125" style="316" hidden="1" customWidth="1"/>
    <col min="10" max="16384" width="9.26953125" style="316"/>
  </cols>
  <sheetData>
    <row r="1" spans="1:9" ht="15.5">
      <c r="A1" s="871" t="s">
        <v>451</v>
      </c>
      <c r="B1" s="872"/>
      <c r="C1" s="872"/>
      <c r="D1" s="872"/>
      <c r="E1" s="872"/>
      <c r="F1" s="872"/>
      <c r="G1" s="872"/>
      <c r="H1" s="872"/>
      <c r="I1" s="873"/>
    </row>
    <row r="2" spans="1:9" ht="15.5">
      <c r="A2" s="874" t="s">
        <v>1</v>
      </c>
      <c r="B2" s="875"/>
      <c r="C2" s="875"/>
      <c r="D2" s="875"/>
      <c r="E2" s="875"/>
      <c r="F2" s="875"/>
      <c r="G2" s="875"/>
      <c r="H2" s="875"/>
      <c r="I2" s="781"/>
    </row>
    <row r="3" spans="1:9" ht="15.5">
      <c r="A3" s="876" t="s">
        <v>540</v>
      </c>
      <c r="B3" s="877"/>
      <c r="C3" s="877"/>
      <c r="D3" s="877"/>
      <c r="E3" s="877"/>
      <c r="F3" s="877"/>
      <c r="G3" s="877"/>
      <c r="H3" s="877"/>
      <c r="I3" s="782"/>
    </row>
    <row r="4" spans="1:9" ht="21" customHeight="1">
      <c r="A4" s="878" t="s">
        <v>121</v>
      </c>
      <c r="B4" s="879"/>
      <c r="C4" s="777"/>
      <c r="D4" s="777"/>
      <c r="E4" s="777"/>
      <c r="F4" s="777"/>
      <c r="G4" s="777"/>
      <c r="H4" s="777"/>
      <c r="I4" s="783"/>
    </row>
    <row r="5" spans="1:9" ht="20" customHeight="1">
      <c r="A5" s="791"/>
      <c r="B5" s="880" t="s">
        <v>150</v>
      </c>
      <c r="C5" s="881"/>
      <c r="D5" s="881"/>
      <c r="E5" s="881"/>
      <c r="F5" s="881"/>
      <c r="G5" s="881"/>
      <c r="H5" s="882"/>
      <c r="I5" s="784"/>
    </row>
    <row r="6" spans="1:9" ht="62.5" customHeight="1">
      <c r="A6" s="778" t="s">
        <v>134</v>
      </c>
      <c r="B6" s="792" t="s">
        <v>151</v>
      </c>
      <c r="C6" s="792" t="s">
        <v>152</v>
      </c>
      <c r="D6" s="792" t="s">
        <v>153</v>
      </c>
      <c r="E6" s="793" t="s">
        <v>154</v>
      </c>
      <c r="F6" s="792" t="s">
        <v>155</v>
      </c>
      <c r="G6" s="792" t="s">
        <v>156</v>
      </c>
      <c r="H6" s="792" t="s">
        <v>157</v>
      </c>
      <c r="I6" s="594"/>
    </row>
    <row r="7" spans="1:9">
      <c r="A7" s="223" t="s">
        <v>137</v>
      </c>
      <c r="B7" s="733">
        <v>748</v>
      </c>
      <c r="C7" s="733">
        <v>22</v>
      </c>
      <c r="D7" s="733">
        <v>0</v>
      </c>
      <c r="E7" s="733">
        <v>1</v>
      </c>
      <c r="F7" s="733">
        <v>16</v>
      </c>
      <c r="G7" s="733">
        <v>0</v>
      </c>
      <c r="H7" s="733">
        <v>1</v>
      </c>
      <c r="I7" s="785">
        <v>1</v>
      </c>
    </row>
    <row r="8" spans="1:9">
      <c r="A8" s="223" t="s">
        <v>138</v>
      </c>
      <c r="B8" s="733">
        <v>5</v>
      </c>
      <c r="C8" s="733">
        <v>3</v>
      </c>
      <c r="D8" s="733">
        <v>0</v>
      </c>
      <c r="E8" s="733">
        <v>11</v>
      </c>
      <c r="F8" s="733">
        <v>0</v>
      </c>
      <c r="G8" s="733">
        <v>1</v>
      </c>
      <c r="H8" s="733">
        <v>2</v>
      </c>
      <c r="I8" s="785">
        <v>12</v>
      </c>
    </row>
    <row r="9" spans="1:9">
      <c r="A9" s="223" t="s">
        <v>139</v>
      </c>
      <c r="B9" s="733">
        <v>38</v>
      </c>
      <c r="C9" s="733">
        <v>36</v>
      </c>
      <c r="D9" s="733">
        <v>0</v>
      </c>
      <c r="E9" s="733">
        <v>2</v>
      </c>
      <c r="F9" s="733">
        <v>7</v>
      </c>
      <c r="G9" s="733">
        <v>0</v>
      </c>
      <c r="H9" s="733">
        <v>0</v>
      </c>
      <c r="I9" s="785">
        <v>4</v>
      </c>
    </row>
    <row r="10" spans="1:9">
      <c r="A10" s="223" t="s">
        <v>140</v>
      </c>
      <c r="B10" s="733">
        <v>120</v>
      </c>
      <c r="C10" s="733">
        <v>47</v>
      </c>
      <c r="D10" s="733">
        <v>0</v>
      </c>
      <c r="E10" s="733">
        <v>4</v>
      </c>
      <c r="F10" s="733">
        <v>1</v>
      </c>
      <c r="G10" s="733">
        <v>0</v>
      </c>
      <c r="H10" s="733">
        <v>0</v>
      </c>
      <c r="I10" s="785">
        <v>1</v>
      </c>
    </row>
    <row r="11" spans="1:9">
      <c r="A11" s="223" t="s">
        <v>141</v>
      </c>
      <c r="B11" s="733">
        <v>19619</v>
      </c>
      <c r="C11" s="733">
        <v>456</v>
      </c>
      <c r="D11" s="733">
        <v>16</v>
      </c>
      <c r="E11" s="733">
        <v>32</v>
      </c>
      <c r="F11" s="733">
        <v>215</v>
      </c>
      <c r="G11" s="733">
        <v>48</v>
      </c>
      <c r="H11" s="733">
        <v>65</v>
      </c>
      <c r="I11" s="785">
        <v>125</v>
      </c>
    </row>
    <row r="12" spans="1:9">
      <c r="A12" s="223" t="s">
        <v>142</v>
      </c>
      <c r="B12" s="733">
        <v>2494</v>
      </c>
      <c r="C12" s="733">
        <v>48</v>
      </c>
      <c r="D12" s="733">
        <v>0</v>
      </c>
      <c r="E12" s="733">
        <v>10</v>
      </c>
      <c r="F12" s="733">
        <v>428</v>
      </c>
      <c r="G12" s="733">
        <v>127</v>
      </c>
      <c r="H12" s="733">
        <v>649</v>
      </c>
      <c r="I12" s="785">
        <v>124</v>
      </c>
    </row>
    <row r="13" spans="1:9">
      <c r="A13" s="223" t="s">
        <v>143</v>
      </c>
      <c r="B13" s="733">
        <v>12847</v>
      </c>
      <c r="C13" s="733">
        <v>152</v>
      </c>
      <c r="D13" s="733">
        <v>1</v>
      </c>
      <c r="E13" s="733">
        <v>7</v>
      </c>
      <c r="F13" s="733">
        <v>149</v>
      </c>
      <c r="G13" s="733">
        <v>11</v>
      </c>
      <c r="H13" s="733">
        <v>63</v>
      </c>
      <c r="I13" s="785">
        <v>109</v>
      </c>
    </row>
    <row r="14" spans="1:9">
      <c r="A14" s="223" t="s">
        <v>144</v>
      </c>
      <c r="B14" s="733">
        <v>9652</v>
      </c>
      <c r="C14" s="733">
        <v>55</v>
      </c>
      <c r="D14" s="733">
        <v>1</v>
      </c>
      <c r="E14" s="733">
        <v>55</v>
      </c>
      <c r="F14" s="733">
        <v>271</v>
      </c>
      <c r="G14" s="733">
        <v>12</v>
      </c>
      <c r="H14" s="733">
        <v>27</v>
      </c>
      <c r="I14" s="785">
        <v>98</v>
      </c>
    </row>
    <row r="15" spans="1:9">
      <c r="A15" s="223" t="s">
        <v>145</v>
      </c>
      <c r="B15" s="733">
        <v>4</v>
      </c>
      <c r="C15" s="733">
        <v>4</v>
      </c>
      <c r="D15" s="733">
        <v>0</v>
      </c>
      <c r="E15" s="733">
        <v>0</v>
      </c>
      <c r="F15" s="733">
        <v>2</v>
      </c>
      <c r="G15" s="733">
        <v>0</v>
      </c>
      <c r="H15" s="733">
        <v>0</v>
      </c>
      <c r="I15" s="785">
        <v>1</v>
      </c>
    </row>
    <row r="16" spans="1:9">
      <c r="A16" s="223" t="s">
        <v>146</v>
      </c>
      <c r="B16" s="733">
        <v>1997</v>
      </c>
      <c r="C16" s="733">
        <v>205</v>
      </c>
      <c r="D16" s="733">
        <v>0</v>
      </c>
      <c r="E16" s="733">
        <v>174</v>
      </c>
      <c r="F16" s="733">
        <v>56</v>
      </c>
      <c r="G16" s="733">
        <v>2</v>
      </c>
      <c r="H16" s="733">
        <v>8</v>
      </c>
      <c r="I16" s="785">
        <v>2</v>
      </c>
    </row>
    <row r="17" spans="1:9">
      <c r="A17" s="223" t="s">
        <v>147</v>
      </c>
      <c r="B17" s="733">
        <v>15</v>
      </c>
      <c r="C17" s="733">
        <v>41</v>
      </c>
      <c r="D17" s="733">
        <v>0</v>
      </c>
      <c r="E17" s="733">
        <v>0</v>
      </c>
      <c r="F17" s="733">
        <v>11</v>
      </c>
      <c r="G17" s="733">
        <v>1</v>
      </c>
      <c r="H17" s="733">
        <v>1</v>
      </c>
      <c r="I17" s="785">
        <v>44</v>
      </c>
    </row>
    <row r="18" spans="1:9" ht="13" thickBot="1">
      <c r="A18" s="357" t="s">
        <v>148</v>
      </c>
      <c r="B18" s="734">
        <v>1</v>
      </c>
      <c r="C18" s="734">
        <v>2</v>
      </c>
      <c r="D18" s="734">
        <v>0</v>
      </c>
      <c r="E18" s="734">
        <v>0</v>
      </c>
      <c r="F18" s="734">
        <v>4</v>
      </c>
      <c r="G18" s="734">
        <v>0</v>
      </c>
      <c r="H18" s="734">
        <v>0</v>
      </c>
      <c r="I18" s="786">
        <v>7</v>
      </c>
    </row>
    <row r="19" spans="1:9" ht="15.5" thickBot="1">
      <c r="A19" s="329" t="s">
        <v>392</v>
      </c>
      <c r="B19" s="572">
        <f>SUM(B7:B18)</f>
        <v>47540</v>
      </c>
      <c r="C19" s="572">
        <f t="shared" ref="C19:H19" si="0">SUM(C7:C18)</f>
        <v>1071</v>
      </c>
      <c r="D19" s="572">
        <f t="shared" si="0"/>
        <v>18</v>
      </c>
      <c r="E19" s="572">
        <f t="shared" si="0"/>
        <v>296</v>
      </c>
      <c r="F19" s="572">
        <f t="shared" si="0"/>
        <v>1160</v>
      </c>
      <c r="G19" s="572">
        <f t="shared" si="0"/>
        <v>202</v>
      </c>
      <c r="H19" s="572">
        <f t="shared" si="0"/>
        <v>816</v>
      </c>
      <c r="I19" s="784">
        <v>26454</v>
      </c>
    </row>
    <row r="20" spans="1:9">
      <c r="A20" s="787"/>
      <c r="B20" s="742"/>
      <c r="C20" s="742"/>
      <c r="D20" s="742"/>
      <c r="E20" s="742"/>
      <c r="F20" s="742"/>
      <c r="G20" s="742"/>
      <c r="H20" s="742"/>
      <c r="I20" s="784"/>
    </row>
    <row r="21" spans="1:9" ht="13.5" thickBot="1">
      <c r="A21" s="788" t="s">
        <v>39</v>
      </c>
      <c r="B21" s="789"/>
      <c r="C21" s="789"/>
      <c r="D21" s="789"/>
      <c r="E21" s="789"/>
      <c r="F21" s="789"/>
      <c r="G21" s="789"/>
      <c r="H21" s="789"/>
      <c r="I21" s="790"/>
    </row>
  </sheetData>
  <mergeCells count="5">
    <mergeCell ref="A1:I1"/>
    <mergeCell ref="A2:H2"/>
    <mergeCell ref="A3:H3"/>
    <mergeCell ref="A4:B4"/>
    <mergeCell ref="B5:H5"/>
  </mergeCells>
  <printOptions horizontalCentered="1" verticalCentered="1"/>
  <pageMargins left="0.25" right="0.25" top="0.5" bottom="0.5" header="0.5" footer="0.5"/>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ad7b792d-0ae0-4097-9167-083a2dcab5a5">2020-04-29T07:00:00+00:00</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40C34-B68F-4BD1-AD6F-E521573F6D81}">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dee78854-d241-41b0-8411-773191e98521"/>
    <ds:schemaRef ds:uri="http://www.w3.org/XML/1998/namespace"/>
  </ds:schemaRefs>
</ds:datastoreItem>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788CDEE7-7300-415F-A72E-7B82BBF4CD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ESA Table 1</vt:lpstr>
      <vt:lpstr>ESA Table 1A</vt:lpstr>
      <vt:lpstr>ESA Table 2</vt:lpstr>
      <vt:lpstr>ESA Table 2A</vt:lpstr>
      <vt:lpstr>ESA Table 2B</vt:lpstr>
      <vt:lpstr>ESA Table 2B-1</vt:lpstr>
      <vt:lpstr>ESA Table 3A_3B</vt:lpstr>
      <vt:lpstr>ESA Table 4A_4B_4C</vt:lpstr>
      <vt:lpstr>ESA Table 4A-2</vt:lpstr>
      <vt:lpstr>ESA Table 5A_5B_5C</vt:lpstr>
      <vt:lpstr>ESA Table 6</vt:lpstr>
      <vt:lpstr>ESA Table 7A_7B_7C</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7'!Print_Area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4A_4B_4C'!Print_Area</vt:lpstr>
      <vt:lpstr>'ESA Table 4A-2'!Print_Area</vt:lpstr>
      <vt:lpstr>'ESA Table 5A_5B_5C'!Print_Area</vt:lpstr>
      <vt:lpstr>'ESA Table 6'!Print_Area</vt:lpstr>
      <vt:lpstr>'ESA Table 7A_7B_7C'!Print_Area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SoCalGas MARCH2020 Low Income Monthly Report Tables</dc:title>
  <dc:subject/>
  <dc:creator>O Drain, Mary</dc:creator>
  <cp:keywords/>
  <dc:description/>
  <cp:lastModifiedBy>Noguera-Zagala, Denise M</cp:lastModifiedBy>
  <cp:revision/>
  <cp:lastPrinted>2020-04-21T20:22:29Z</cp:lastPrinted>
  <dcterms:created xsi:type="dcterms:W3CDTF">1996-10-14T23:33:28Z</dcterms:created>
  <dcterms:modified xsi:type="dcterms:W3CDTF">2020-04-21T20:23:51Z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SCG March 2020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