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1.xml" ContentType="application/vnd.openxmlformats-officedocument.drawing+xml"/>
  <Override PartName="/xl/customProperty2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defaultThemeVersion="124226"/>
  <mc:AlternateContent xmlns:mc="http://schemas.openxmlformats.org/markup-compatibility/2006">
    <mc:Choice Requires="x15">
      <x15ac:absPath xmlns:x15ac="http://schemas.microsoft.com/office/spreadsheetml/2010/11/ac" url="S:\LAW\Data\EHsu\Low Income (A.14-11-009 &amp;011)\21st of the Month Reports\March 2019\SoCalGas\"/>
    </mc:Choice>
  </mc:AlternateContent>
  <xr:revisionPtr revIDLastSave="0" documentId="13_ncr:1_{1FCD9EFB-B3B0-4D0A-BDB8-736D0669D8D3}" xr6:coauthVersionLast="36" xr6:coauthVersionMax="36" xr10:uidLastSave="{00000000-0000-0000-0000-000000000000}"/>
  <bookViews>
    <workbookView xWindow="3240" yWindow="2025" windowWidth="19200" windowHeight="6120" tabRatio="670" firstSheet="14" activeTab="21" xr2:uid="{00000000-000D-0000-FFFF-FFFF00000000}"/>
  </bookViews>
  <sheets>
    <sheet name="ESA Table 1" sheetId="2" r:id="rId1"/>
    <sheet name="ESA Table 1A" sheetId="37" r:id="rId2"/>
    <sheet name="ESA Table 2" sheetId="56" r:id="rId3"/>
    <sheet name="ESA Table 2A" sheetId="34" r:id="rId4"/>
    <sheet name="ESA Table 2B" sheetId="38" r:id="rId5"/>
    <sheet name="ESA Table 3" sheetId="47" r:id="rId6"/>
    <sheet name="ESA Table 4A" sheetId="48" r:id="rId7"/>
    <sheet name="ESA Table 4B" sheetId="49" r:id="rId8"/>
    <sheet name="ESA Table 5" sheetId="50" r:id="rId9"/>
    <sheet name="ESA Table 6" sheetId="8" r:id="rId10"/>
    <sheet name="ESA Table 7" sheetId="51"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28" r:id="rId21"/>
    <sheet name="CARE Table 11" sheetId="23" r:id="rId22"/>
  </sheets>
  <definedNames>
    <definedName name="_xlnm.Print_Area" localSheetId="11">'CARE Table 1'!$A$1:$M$35</definedName>
    <definedName name="_xlnm.Print_Area" localSheetId="20">'CARE Table 10'!$A$1:$B$75</definedName>
    <definedName name="_xlnm.Print_Area" localSheetId="21">'CARE Table 11'!$A$1:$G$64</definedName>
    <definedName name="_xlnm.Print_Area" localSheetId="12">'CARE Table 2'!$A$1:$Y$25</definedName>
    <definedName name="_xlnm.Print_Area" localSheetId="13">'CARE Table 3A _3B'!$A$1:$I$46</definedName>
    <definedName name="_xlnm.Print_Area" localSheetId="14">'CARE Table 4'!$A$1:$G$15</definedName>
    <definedName name="_xlnm.Print_Area" localSheetId="15">'CARE Table 5'!$A$1:$J$21</definedName>
    <definedName name="_xlnm.Print_Area" localSheetId="16">'CARE Table 6'!$A$1:$H$24</definedName>
    <definedName name="_xlnm.Print_Area" localSheetId="17">'CARE Table 7'!$A$1:$G$49</definedName>
    <definedName name="_xlnm.Print_Area" localSheetId="18">'CARE Table 8'!$A$1:$I$22</definedName>
    <definedName name="_xlnm.Print_Area" localSheetId="19">'CARE Table 9'!$A$1:$E$13</definedName>
    <definedName name="_xlnm.Print_Area" localSheetId="0">'ESA Table 1'!$A$1:$M$37</definedName>
    <definedName name="_xlnm.Print_Area" localSheetId="1">'ESA Table 1A'!$A$1:$M$28</definedName>
    <definedName name="_xlnm.Print_Area" localSheetId="2">'ESA Table 2'!$A$1:$AF$86</definedName>
    <definedName name="_xlnm.Print_Area" localSheetId="3">'ESA Table 2A'!$A$1:$H$77</definedName>
    <definedName name="_xlnm.Print_Area" localSheetId="4">'ESA Table 2B'!$A$1:$H$87</definedName>
    <definedName name="_xlnm.Print_Area" localSheetId="5">'ESA Table 3'!$A$1:$B$49</definedName>
    <definedName name="_xlnm.Print_Area" localSheetId="6">'ESA Table 4A'!$A$1:$G$55</definedName>
    <definedName name="_xlnm.Print_Area" localSheetId="7">'ESA Table 4B'!$A$1:$I$21</definedName>
    <definedName name="_xlnm.Print_Area" localSheetId="8">'ESA Table 5'!$A$1:$Q$68</definedName>
    <definedName name="_xlnm.Print_Area" localSheetId="9">'ESA Table 6'!$A$1:$M$21</definedName>
    <definedName name="_xlnm.Print_Area" localSheetId="10">'ESA Table 7'!$A$1:$D$18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9" i="56" l="1"/>
  <c r="G9" i="56"/>
  <c r="F9" i="56"/>
  <c r="C9" i="56"/>
  <c r="K71" i="56" l="1"/>
  <c r="K73" i="56"/>
  <c r="AA71" i="56" l="1"/>
  <c r="S71" i="56"/>
  <c r="S73" i="56" s="1"/>
  <c r="C74" i="56"/>
  <c r="C72" i="56"/>
  <c r="C70" i="56"/>
  <c r="C69" i="56"/>
  <c r="C68" i="56"/>
  <c r="C65" i="56"/>
  <c r="E63" i="56"/>
  <c r="D63" i="56"/>
  <c r="G61" i="56"/>
  <c r="C61" i="56"/>
  <c r="G60" i="56"/>
  <c r="C60" i="56"/>
  <c r="G56" i="56"/>
  <c r="F56" i="56"/>
  <c r="C56" i="56"/>
  <c r="G55" i="56"/>
  <c r="F55" i="56"/>
  <c r="C55" i="56"/>
  <c r="G54" i="56"/>
  <c r="F54" i="56"/>
  <c r="C54" i="56"/>
  <c r="G52" i="56"/>
  <c r="F52" i="56"/>
  <c r="C52" i="56"/>
  <c r="G51" i="56"/>
  <c r="F51" i="56"/>
  <c r="C51" i="56"/>
  <c r="G50" i="56"/>
  <c r="F50" i="56"/>
  <c r="C50" i="56"/>
  <c r="G49" i="56"/>
  <c r="F49" i="56"/>
  <c r="C49" i="56"/>
  <c r="G48" i="56"/>
  <c r="F48" i="56"/>
  <c r="C48" i="56"/>
  <c r="G47" i="56"/>
  <c r="F47" i="56"/>
  <c r="C47" i="56"/>
  <c r="G46" i="56"/>
  <c r="F46" i="56"/>
  <c r="C46" i="56"/>
  <c r="G45" i="56"/>
  <c r="F45" i="56"/>
  <c r="C45" i="56"/>
  <c r="G44" i="56"/>
  <c r="F44" i="56"/>
  <c r="C44" i="56"/>
  <c r="G42" i="56"/>
  <c r="F42" i="56"/>
  <c r="C42" i="56"/>
  <c r="G39" i="56"/>
  <c r="F39" i="56"/>
  <c r="C39" i="56"/>
  <c r="F38" i="56"/>
  <c r="G38" i="56"/>
  <c r="C38" i="56"/>
  <c r="G37" i="56"/>
  <c r="F37" i="56"/>
  <c r="C37" i="56"/>
  <c r="F36" i="56"/>
  <c r="C36" i="56"/>
  <c r="G36" i="56"/>
  <c r="G34" i="56"/>
  <c r="F34" i="56"/>
  <c r="C34" i="56"/>
  <c r="F33" i="56"/>
  <c r="G33" i="56"/>
  <c r="C33" i="56"/>
  <c r="G32" i="56"/>
  <c r="F32" i="56"/>
  <c r="C32" i="56"/>
  <c r="F31" i="56"/>
  <c r="G31" i="56"/>
  <c r="C31" i="56"/>
  <c r="G30" i="56"/>
  <c r="F30" i="56"/>
  <c r="C30" i="56"/>
  <c r="G25" i="56"/>
  <c r="F25" i="56"/>
  <c r="C25" i="56"/>
  <c r="G22" i="56"/>
  <c r="F22" i="56"/>
  <c r="C22" i="56"/>
  <c r="G20" i="56"/>
  <c r="F20" i="56"/>
  <c r="C20" i="56"/>
  <c r="F19" i="56"/>
  <c r="G19" i="56"/>
  <c r="C19" i="56"/>
  <c r="G11" i="56"/>
  <c r="F11" i="56"/>
  <c r="C11" i="56"/>
  <c r="G10" i="56"/>
  <c r="F10" i="56"/>
  <c r="C10" i="56"/>
  <c r="C71" i="56" l="1"/>
  <c r="C73" i="56" s="1"/>
  <c r="G41" i="56"/>
  <c r="F41" i="56"/>
  <c r="C41" i="56"/>
  <c r="G35" i="56"/>
  <c r="F35" i="56"/>
  <c r="C35" i="56"/>
  <c r="G29" i="56"/>
  <c r="F29" i="56"/>
  <c r="C29" i="56"/>
  <c r="G28" i="56"/>
  <c r="F28" i="56"/>
  <c r="C28" i="56"/>
  <c r="G26" i="56"/>
  <c r="F26" i="56"/>
  <c r="C26" i="56"/>
  <c r="G24" i="56"/>
  <c r="F24" i="56"/>
  <c r="C24" i="56"/>
  <c r="G21" i="56"/>
  <c r="F21" i="56"/>
  <c r="C21" i="56"/>
  <c r="G18" i="56"/>
  <c r="F18" i="56"/>
  <c r="C18" i="56"/>
  <c r="G17" i="56"/>
  <c r="F17" i="56"/>
  <c r="C17" i="56"/>
  <c r="G16" i="56"/>
  <c r="F16" i="56"/>
  <c r="C16" i="56"/>
  <c r="G15" i="56"/>
  <c r="F15" i="56"/>
  <c r="C15" i="56"/>
  <c r="G14" i="56"/>
  <c r="F14" i="56"/>
  <c r="C14" i="56"/>
  <c r="G13" i="56"/>
  <c r="F13" i="56"/>
  <c r="W63" i="56"/>
  <c r="V63" i="56"/>
  <c r="G63" i="56"/>
  <c r="H16" i="56" s="1"/>
  <c r="C13" i="56"/>
  <c r="X21" i="56" l="1"/>
  <c r="X29" i="56"/>
  <c r="X13" i="56"/>
  <c r="X17" i="56"/>
  <c r="X26" i="56"/>
  <c r="X33" i="56"/>
  <c r="X38" i="56"/>
  <c r="X19" i="56"/>
  <c r="X15" i="56"/>
  <c r="X18" i="56"/>
  <c r="X28" i="56"/>
  <c r="X35" i="56"/>
  <c r="X14" i="56"/>
  <c r="X16" i="56"/>
  <c r="AE63" i="56"/>
  <c r="O63" i="56"/>
  <c r="P11" i="56" s="1"/>
  <c r="AD63" i="56"/>
  <c r="H35" i="56"/>
  <c r="H54" i="56"/>
  <c r="H21" i="56"/>
  <c r="H46" i="56"/>
  <c r="H15" i="56"/>
  <c r="H41" i="56"/>
  <c r="H11" i="56"/>
  <c r="H49" i="56"/>
  <c r="H20" i="56"/>
  <c r="H13" i="56"/>
  <c r="H51" i="56"/>
  <c r="H37" i="56"/>
  <c r="H52" i="56"/>
  <c r="H48" i="56"/>
  <c r="H44" i="56"/>
  <c r="H25" i="56"/>
  <c r="H24" i="56"/>
  <c r="H36" i="56"/>
  <c r="H29" i="56"/>
  <c r="H56" i="56"/>
  <c r="H26" i="56"/>
  <c r="H39" i="56"/>
  <c r="H28" i="56"/>
  <c r="H10" i="56"/>
  <c r="H45" i="56"/>
  <c r="H33" i="56"/>
  <c r="H55" i="56"/>
  <c r="H38" i="56"/>
  <c r="H31" i="56"/>
  <c r="H47" i="56"/>
  <c r="H34" i="56"/>
  <c r="H18" i="56"/>
  <c r="H32" i="56"/>
  <c r="X61" i="56"/>
  <c r="X56" i="56"/>
  <c r="X51" i="56"/>
  <c r="X47" i="56"/>
  <c r="X42" i="56"/>
  <c r="X22" i="56"/>
  <c r="X60" i="56"/>
  <c r="X54" i="56"/>
  <c r="X10" i="56"/>
  <c r="X37" i="56"/>
  <c r="X52" i="56"/>
  <c r="X48" i="56"/>
  <c r="X44" i="56"/>
  <c r="X25" i="56"/>
  <c r="X49" i="56"/>
  <c r="X45" i="56"/>
  <c r="X55" i="56"/>
  <c r="X50" i="56"/>
  <c r="X46" i="56"/>
  <c r="X39" i="56"/>
  <c r="X30" i="56"/>
  <c r="X20" i="56"/>
  <c r="X11" i="56"/>
  <c r="X24" i="56"/>
  <c r="X34" i="56"/>
  <c r="X32" i="56"/>
  <c r="H9" i="56"/>
  <c r="H19" i="56"/>
  <c r="H60" i="56"/>
  <c r="X41" i="56"/>
  <c r="H30" i="56"/>
  <c r="H22" i="56"/>
  <c r="H50" i="56"/>
  <c r="X36" i="56"/>
  <c r="H17" i="56"/>
  <c r="H61" i="56"/>
  <c r="H42" i="56"/>
  <c r="X31" i="56"/>
  <c r="H14" i="56"/>
  <c r="P14" i="56" l="1"/>
  <c r="P30" i="56"/>
  <c r="P52" i="56"/>
  <c r="P47" i="56"/>
  <c r="P50" i="56"/>
  <c r="P15" i="56"/>
  <c r="P9" i="56"/>
  <c r="P49" i="56"/>
  <c r="P29" i="56"/>
  <c r="P21" i="56"/>
  <c r="P16" i="56"/>
  <c r="P34" i="56"/>
  <c r="P54" i="56"/>
  <c r="P33" i="56"/>
  <c r="P39" i="56"/>
  <c r="P18" i="56"/>
  <c r="P26" i="56"/>
  <c r="P32" i="56"/>
  <c r="P31" i="56"/>
  <c r="P61" i="56"/>
  <c r="P35" i="56"/>
  <c r="P17" i="56"/>
  <c r="P41" i="56"/>
  <c r="P20" i="56"/>
  <c r="P48" i="56"/>
  <c r="P42" i="56"/>
  <c r="P46" i="56"/>
  <c r="AF52" i="56"/>
  <c r="AF9" i="56"/>
  <c r="AF21" i="56"/>
  <c r="AF35" i="56"/>
  <c r="AF29" i="56"/>
  <c r="AF24" i="56"/>
  <c r="AF56" i="56"/>
  <c r="AF32" i="56"/>
  <c r="AF50" i="56"/>
  <c r="AF49" i="56"/>
  <c r="AF11" i="56"/>
  <c r="AF25" i="56"/>
  <c r="AF38" i="56"/>
  <c r="AF26" i="56"/>
  <c r="AF22" i="56"/>
  <c r="AF34" i="56"/>
  <c r="AF54" i="56"/>
  <c r="AF14" i="56"/>
  <c r="AF18" i="56"/>
  <c r="AF28" i="56"/>
  <c r="AF41" i="56"/>
  <c r="AF47" i="56"/>
  <c r="AF20" i="56"/>
  <c r="AF37" i="56"/>
  <c r="AF10" i="56"/>
  <c r="AF60" i="56"/>
  <c r="AF33" i="56"/>
  <c r="AF48" i="56"/>
  <c r="AF16" i="56"/>
  <c r="AF61" i="56"/>
  <c r="AF55" i="56"/>
  <c r="AF39" i="56"/>
  <c r="AF31" i="56"/>
  <c r="AF44" i="56"/>
  <c r="AF17" i="56"/>
  <c r="AF15" i="56"/>
  <c r="AF13" i="56"/>
  <c r="AF51" i="56"/>
  <c r="AF30" i="56"/>
  <c r="AF46" i="56"/>
  <c r="AF45" i="56"/>
  <c r="AF42" i="56"/>
  <c r="AF19" i="56"/>
  <c r="AF36" i="56"/>
  <c r="P28" i="56"/>
  <c r="P24" i="56"/>
  <c r="P37" i="56"/>
  <c r="P60" i="56"/>
  <c r="P19" i="56"/>
  <c r="P36" i="56"/>
  <c r="P51" i="56"/>
  <c r="P25" i="56"/>
  <c r="P55" i="56"/>
  <c r="P13" i="56"/>
  <c r="P10" i="56"/>
  <c r="P45" i="56"/>
  <c r="P44" i="56"/>
  <c r="P22" i="56"/>
  <c r="P38" i="56"/>
  <c r="P56" i="56"/>
  <c r="N63" i="56"/>
  <c r="F63" i="56"/>
  <c r="B7" i="47" s="1"/>
  <c r="G18" i="19" l="1"/>
  <c r="B18" i="17" l="1"/>
  <c r="B18" i="12"/>
  <c r="W20" i="13"/>
  <c r="C18" i="19" l="1"/>
  <c r="E18" i="19"/>
  <c r="I18" i="19"/>
  <c r="H8" i="19"/>
  <c r="H7" i="19"/>
  <c r="G7" i="19"/>
  <c r="G8" i="19"/>
  <c r="G7" i="17"/>
  <c r="H7" i="17"/>
  <c r="G8" i="17"/>
  <c r="H8" i="17"/>
  <c r="G6" i="17"/>
  <c r="D7" i="17"/>
  <c r="D8" i="17"/>
  <c r="G8" i="12"/>
  <c r="I8" i="12" s="1"/>
  <c r="H8" i="12"/>
  <c r="D8" i="12"/>
  <c r="Y9" i="13"/>
  <c r="Y10" i="13"/>
  <c r="T9" i="13"/>
  <c r="T10" i="13"/>
  <c r="O9" i="13"/>
  <c r="O10" i="13"/>
  <c r="J9" i="13"/>
  <c r="J10" i="13"/>
  <c r="E9" i="13"/>
  <c r="K9" i="13" s="1"/>
  <c r="E10" i="13"/>
  <c r="K10" i="13" s="1"/>
  <c r="U10" i="13" l="1"/>
  <c r="V10" i="13"/>
  <c r="U9" i="13"/>
  <c r="V9" i="13"/>
  <c r="C24" i="37"/>
  <c r="L22" i="37"/>
  <c r="M22" i="37" s="1"/>
  <c r="J22" i="37"/>
  <c r="D22" i="37"/>
  <c r="L21" i="37"/>
  <c r="M21" i="37" s="1"/>
  <c r="J21" i="37"/>
  <c r="D21" i="37"/>
  <c r="M20" i="37"/>
  <c r="J20" i="37"/>
  <c r="D20" i="37"/>
  <c r="L19" i="37"/>
  <c r="M19" i="37" s="1"/>
  <c r="D19" i="37"/>
  <c r="L18" i="37"/>
  <c r="M18" i="37" s="1"/>
  <c r="D18" i="37"/>
  <c r="L17" i="37"/>
  <c r="M17" i="37" s="1"/>
  <c r="J17" i="37"/>
  <c r="D17" i="37"/>
  <c r="L16" i="37"/>
  <c r="M16" i="37" s="1"/>
  <c r="J16" i="37"/>
  <c r="D16" i="37"/>
  <c r="L15" i="37"/>
  <c r="M15" i="37" s="1"/>
  <c r="D15" i="37"/>
  <c r="L14" i="37"/>
  <c r="M14" i="37" s="1"/>
  <c r="J14" i="37"/>
  <c r="D14" i="37"/>
  <c r="L13" i="37"/>
  <c r="M13" i="37" s="1"/>
  <c r="J13" i="37"/>
  <c r="D13" i="37"/>
  <c r="L12" i="37"/>
  <c r="M12" i="37" s="1"/>
  <c r="J12" i="37"/>
  <c r="D12" i="37"/>
  <c r="L11" i="37"/>
  <c r="M11" i="37" s="1"/>
  <c r="J11" i="37"/>
  <c r="D11" i="37"/>
  <c r="L10" i="37"/>
  <c r="M10" i="37" s="1"/>
  <c r="J10" i="37"/>
  <c r="D10" i="37"/>
  <c r="L9" i="37"/>
  <c r="M9" i="37" s="1"/>
  <c r="J9" i="37"/>
  <c r="D9" i="37"/>
  <c r="L8" i="37"/>
  <c r="M8" i="37" s="1"/>
  <c r="J8" i="37"/>
  <c r="G24" i="37"/>
  <c r="D8" i="37"/>
  <c r="D24" i="37" l="1"/>
  <c r="F24" i="37"/>
  <c r="I24" i="37"/>
  <c r="L24" i="37" s="1"/>
  <c r="J19" i="37"/>
  <c r="J24" i="37" s="1"/>
  <c r="M24" i="37" l="1"/>
  <c r="X20" i="13"/>
  <c r="H18" i="19" l="1"/>
  <c r="G7" i="12" l="1"/>
  <c r="H7" i="12" s="1"/>
  <c r="D7" i="12"/>
  <c r="I7" i="12" l="1"/>
  <c r="F45" i="23"/>
  <c r="D45" i="23"/>
  <c r="G7" i="48" l="1"/>
  <c r="G8" i="48"/>
  <c r="G9" i="48"/>
  <c r="G10" i="48"/>
  <c r="G11" i="48"/>
  <c r="G12" i="48"/>
  <c r="G13" i="48"/>
  <c r="G14" i="48"/>
  <c r="G15" i="48"/>
  <c r="G16" i="48"/>
  <c r="F18" i="19" l="1"/>
  <c r="C20" i="50" l="1"/>
  <c r="N20" i="50"/>
  <c r="B20" i="50"/>
  <c r="G6" i="19"/>
  <c r="F57" i="23"/>
  <c r="F49" i="23"/>
  <c r="F42" i="23"/>
  <c r="F35" i="23"/>
  <c r="F29" i="23"/>
  <c r="F21" i="23"/>
  <c r="F13" i="23"/>
  <c r="D57" i="23"/>
  <c r="D49" i="23"/>
  <c r="D42" i="23"/>
  <c r="D35" i="23"/>
  <c r="D29" i="23"/>
  <c r="D21" i="23"/>
  <c r="D13" i="23"/>
  <c r="G18" i="48"/>
  <c r="D18" i="48"/>
  <c r="G17" i="48"/>
  <c r="D17" i="48"/>
  <c r="D16" i="48"/>
  <c r="D15" i="48"/>
  <c r="D14" i="48"/>
  <c r="D13" i="48"/>
  <c r="D12" i="48"/>
  <c r="D11" i="48"/>
  <c r="D10" i="48"/>
  <c r="D9" i="48"/>
  <c r="D8" i="48"/>
  <c r="D7" i="48"/>
  <c r="D8" i="8"/>
  <c r="D9" i="8" s="1"/>
  <c r="J8" i="8"/>
  <c r="J9" i="8" s="1"/>
  <c r="G8" i="16"/>
  <c r="G9" i="16"/>
  <c r="G10" i="16"/>
  <c r="G11" i="16"/>
  <c r="G12" i="16"/>
  <c r="G13" i="16"/>
  <c r="G14" i="16"/>
  <c r="G15" i="16"/>
  <c r="G16" i="16"/>
  <c r="G17" i="16"/>
  <c r="G18" i="16"/>
  <c r="G7" i="16"/>
  <c r="E19" i="16"/>
  <c r="F19" i="16"/>
  <c r="D8" i="20"/>
  <c r="D10" i="20" s="1"/>
  <c r="C8" i="20"/>
  <c r="C10" i="20" s="1"/>
  <c r="Q65" i="50"/>
  <c r="P65" i="50"/>
  <c r="O65" i="50"/>
  <c r="N65" i="50"/>
  <c r="M65" i="50"/>
  <c r="L65" i="50"/>
  <c r="K65" i="50"/>
  <c r="J65" i="50"/>
  <c r="I65" i="50"/>
  <c r="H65" i="50"/>
  <c r="G65" i="50"/>
  <c r="F65" i="50"/>
  <c r="E65" i="50"/>
  <c r="D65" i="50"/>
  <c r="C65" i="50"/>
  <c r="B65" i="50"/>
  <c r="Q44" i="50"/>
  <c r="P44" i="50"/>
  <c r="O44" i="50"/>
  <c r="N44" i="50"/>
  <c r="M44" i="50"/>
  <c r="L44" i="50"/>
  <c r="K44" i="50"/>
  <c r="J44" i="50"/>
  <c r="I44" i="50"/>
  <c r="H44" i="50"/>
  <c r="G44" i="50"/>
  <c r="F44" i="50"/>
  <c r="E44" i="50"/>
  <c r="D44" i="50"/>
  <c r="C44" i="50"/>
  <c r="B44" i="50"/>
  <c r="Q20" i="50"/>
  <c r="P20" i="50"/>
  <c r="O20" i="50"/>
  <c r="M20" i="50"/>
  <c r="L20" i="50"/>
  <c r="K20" i="50"/>
  <c r="J20" i="50"/>
  <c r="I20" i="50"/>
  <c r="H20" i="50"/>
  <c r="G20" i="50"/>
  <c r="F20" i="50"/>
  <c r="E20" i="50"/>
  <c r="D20" i="50"/>
  <c r="H19" i="49"/>
  <c r="G19" i="49"/>
  <c r="F19" i="49"/>
  <c r="E19" i="49"/>
  <c r="D19" i="49"/>
  <c r="C19" i="49"/>
  <c r="B19" i="49"/>
  <c r="F53" i="48"/>
  <c r="E53" i="48"/>
  <c r="C53" i="48"/>
  <c r="B53" i="48"/>
  <c r="G52" i="48"/>
  <c r="D52" i="48"/>
  <c r="G51" i="48"/>
  <c r="D51" i="48"/>
  <c r="G50" i="48"/>
  <c r="D50" i="48"/>
  <c r="G49" i="48"/>
  <c r="D49" i="48"/>
  <c r="G48" i="48"/>
  <c r="D48" i="48"/>
  <c r="G47" i="48"/>
  <c r="D47" i="48"/>
  <c r="G46" i="48"/>
  <c r="D46" i="48"/>
  <c r="G45" i="48"/>
  <c r="D45" i="48"/>
  <c r="G44" i="48"/>
  <c r="D44" i="48"/>
  <c r="G43" i="48"/>
  <c r="D43" i="48"/>
  <c r="G42" i="48"/>
  <c r="D42" i="48"/>
  <c r="G41" i="48"/>
  <c r="D41" i="48"/>
  <c r="F36" i="48"/>
  <c r="E36" i="48"/>
  <c r="C36" i="48"/>
  <c r="B36" i="48"/>
  <c r="G35" i="48"/>
  <c r="D35" i="48"/>
  <c r="G34" i="48"/>
  <c r="D34" i="48"/>
  <c r="G33" i="48"/>
  <c r="D33" i="48"/>
  <c r="G32" i="48"/>
  <c r="D32" i="48"/>
  <c r="G31" i="48"/>
  <c r="D31" i="48"/>
  <c r="G30" i="48"/>
  <c r="D30" i="48"/>
  <c r="G29" i="48"/>
  <c r="D29" i="48"/>
  <c r="G28" i="48"/>
  <c r="D28" i="48"/>
  <c r="G27" i="48"/>
  <c r="D27" i="48"/>
  <c r="G26" i="48"/>
  <c r="D26" i="48"/>
  <c r="G25" i="48"/>
  <c r="D25" i="48"/>
  <c r="G24" i="48"/>
  <c r="D24" i="48"/>
  <c r="F19" i="48"/>
  <c r="E19" i="48"/>
  <c r="C19" i="48"/>
  <c r="B19" i="48"/>
  <c r="B46" i="47"/>
  <c r="B45" i="47"/>
  <c r="B44" i="47"/>
  <c r="B42" i="47"/>
  <c r="B40" i="47"/>
  <c r="Y20" i="13"/>
  <c r="I9" i="8"/>
  <c r="F9" i="8"/>
  <c r="C9" i="8"/>
  <c r="G7" i="15"/>
  <c r="F7" i="15"/>
  <c r="E7" i="15"/>
  <c r="D7" i="15"/>
  <c r="G6" i="12"/>
  <c r="H6" i="12" s="1"/>
  <c r="L8" i="8"/>
  <c r="B19" i="16"/>
  <c r="H6" i="17"/>
  <c r="D6" i="17"/>
  <c r="D63" i="34"/>
  <c r="E63" i="34"/>
  <c r="F63" i="34"/>
  <c r="G63" i="34"/>
  <c r="D6" i="12"/>
  <c r="D18" i="16"/>
  <c r="D17" i="16"/>
  <c r="D16" i="16"/>
  <c r="D15" i="16"/>
  <c r="J15" i="16" s="1"/>
  <c r="D14" i="16"/>
  <c r="D13" i="16"/>
  <c r="D12" i="16"/>
  <c r="D11" i="16"/>
  <c r="J11" i="16" s="1"/>
  <c r="D10" i="16"/>
  <c r="D9" i="16"/>
  <c r="D8" i="16"/>
  <c r="D7" i="16"/>
  <c r="J7" i="16" s="1"/>
  <c r="L14" i="8"/>
  <c r="L13" i="8"/>
  <c r="L12" i="8"/>
  <c r="L11" i="8"/>
  <c r="L27" i="2"/>
  <c r="L26" i="2"/>
  <c r="L25" i="2"/>
  <c r="L24" i="2"/>
  <c r="L23" i="2"/>
  <c r="L22" i="2"/>
  <c r="L21" i="2"/>
  <c r="L20" i="2"/>
  <c r="L17" i="2"/>
  <c r="L16" i="2"/>
  <c r="L15" i="2"/>
  <c r="L14" i="2"/>
  <c r="L13" i="2"/>
  <c r="L12" i="2"/>
  <c r="L11" i="2"/>
  <c r="L10" i="2"/>
  <c r="L9" i="2"/>
  <c r="L8" i="2"/>
  <c r="I18" i="2"/>
  <c r="L21" i="14"/>
  <c r="L17" i="14"/>
  <c r="L16" i="14"/>
  <c r="L15" i="14"/>
  <c r="L14" i="14"/>
  <c r="L13" i="14"/>
  <c r="L10" i="14"/>
  <c r="L9" i="14"/>
  <c r="L8" i="14"/>
  <c r="L7" i="14"/>
  <c r="I30" i="14"/>
  <c r="F30" i="14"/>
  <c r="J8" i="13"/>
  <c r="G67" i="38"/>
  <c r="H67" i="38" s="1"/>
  <c r="F67" i="38"/>
  <c r="E67" i="38"/>
  <c r="D67" i="38"/>
  <c r="F15" i="8"/>
  <c r="G8" i="8"/>
  <c r="G9" i="8" s="1"/>
  <c r="D12" i="8"/>
  <c r="D13" i="8"/>
  <c r="D14" i="8"/>
  <c r="D11" i="8"/>
  <c r="I8" i="16"/>
  <c r="I9" i="16"/>
  <c r="I10" i="16"/>
  <c r="I11" i="16"/>
  <c r="I12" i="16"/>
  <c r="I13" i="16"/>
  <c r="I14" i="16"/>
  <c r="I15" i="16"/>
  <c r="I16" i="16"/>
  <c r="I17" i="16"/>
  <c r="I18" i="16"/>
  <c r="I7" i="16"/>
  <c r="H9" i="16"/>
  <c r="H10" i="16"/>
  <c r="H11" i="16"/>
  <c r="H12" i="16"/>
  <c r="H13" i="16"/>
  <c r="H14" i="16"/>
  <c r="H15" i="16"/>
  <c r="H16" i="16"/>
  <c r="H17" i="16"/>
  <c r="H18" i="16"/>
  <c r="C7" i="15"/>
  <c r="B41" i="12"/>
  <c r="F18" i="2"/>
  <c r="F29" i="2" s="1"/>
  <c r="B10" i="20"/>
  <c r="G32" i="2"/>
  <c r="J32" i="14"/>
  <c r="G32" i="14"/>
  <c r="F19" i="14"/>
  <c r="G19" i="14" s="1"/>
  <c r="G46" i="18"/>
  <c r="J21" i="14"/>
  <c r="G21" i="14"/>
  <c r="J32" i="2"/>
  <c r="J31" i="2"/>
  <c r="G31" i="2"/>
  <c r="G27" i="2"/>
  <c r="G26" i="2"/>
  <c r="G25" i="2"/>
  <c r="G24" i="2"/>
  <c r="G23" i="2"/>
  <c r="G22" i="2"/>
  <c r="G21" i="2"/>
  <c r="G20" i="2"/>
  <c r="G17" i="2"/>
  <c r="G16" i="2"/>
  <c r="G15" i="2"/>
  <c r="G14" i="2"/>
  <c r="G13" i="2"/>
  <c r="G12" i="2"/>
  <c r="G11" i="2"/>
  <c r="G10" i="2"/>
  <c r="G9" i="2"/>
  <c r="G8" i="2"/>
  <c r="J27" i="14"/>
  <c r="J30" i="14" s="1"/>
  <c r="I19" i="14"/>
  <c r="I23" i="14" s="1"/>
  <c r="J17" i="14"/>
  <c r="J16" i="14"/>
  <c r="J15" i="14"/>
  <c r="J14" i="14"/>
  <c r="J13" i="14"/>
  <c r="D13" i="14"/>
  <c r="J11" i="14"/>
  <c r="J10" i="14"/>
  <c r="J9" i="14"/>
  <c r="J8" i="14"/>
  <c r="J7" i="14"/>
  <c r="G27" i="14"/>
  <c r="G30" i="14" s="1"/>
  <c r="G17" i="14"/>
  <c r="G16" i="14"/>
  <c r="G15" i="14"/>
  <c r="G14" i="14"/>
  <c r="G13" i="14"/>
  <c r="G11" i="14"/>
  <c r="G10" i="14"/>
  <c r="G9" i="14"/>
  <c r="G8" i="14"/>
  <c r="G7" i="14"/>
  <c r="J12" i="8"/>
  <c r="J13" i="8"/>
  <c r="J14" i="8"/>
  <c r="J11" i="8"/>
  <c r="G12" i="8"/>
  <c r="G13" i="8"/>
  <c r="G14" i="8"/>
  <c r="G11" i="8"/>
  <c r="C41" i="12"/>
  <c r="F41" i="12"/>
  <c r="E41" i="12"/>
  <c r="C18" i="12"/>
  <c r="D18" i="12" s="1"/>
  <c r="F18" i="12"/>
  <c r="E18" i="12"/>
  <c r="Y8" i="13"/>
  <c r="E8" i="13"/>
  <c r="T8" i="13"/>
  <c r="O8" i="13"/>
  <c r="S20" i="13"/>
  <c r="R20" i="13"/>
  <c r="Q20" i="13"/>
  <c r="P20" i="13"/>
  <c r="N20" i="13"/>
  <c r="M20" i="13"/>
  <c r="L20" i="13"/>
  <c r="H20" i="13"/>
  <c r="G20" i="13"/>
  <c r="F20" i="13"/>
  <c r="D20" i="13"/>
  <c r="C20" i="13"/>
  <c r="B20" i="13"/>
  <c r="C19" i="14"/>
  <c r="C23" i="14" s="1"/>
  <c r="D21" i="14"/>
  <c r="D17" i="14"/>
  <c r="D16" i="14"/>
  <c r="D15" i="14"/>
  <c r="D14" i="14"/>
  <c r="M14" i="14" s="1"/>
  <c r="D11" i="14"/>
  <c r="D10" i="14"/>
  <c r="D9" i="14"/>
  <c r="D8" i="14"/>
  <c r="D7" i="14"/>
  <c r="C18" i="2"/>
  <c r="C29" i="2" s="1"/>
  <c r="D29" i="2" s="1"/>
  <c r="D27" i="2"/>
  <c r="D26" i="2"/>
  <c r="D25" i="2"/>
  <c r="D24" i="2"/>
  <c r="D23" i="2"/>
  <c r="M23" i="2" s="1"/>
  <c r="D22" i="2"/>
  <c r="D21" i="2"/>
  <c r="D20" i="2"/>
  <c r="J27" i="2"/>
  <c r="J26" i="2"/>
  <c r="J25" i="2"/>
  <c r="M25" i="2" s="1"/>
  <c r="J24" i="2"/>
  <c r="J23" i="2"/>
  <c r="J22" i="2"/>
  <c r="J21" i="2"/>
  <c r="J20" i="2"/>
  <c r="J8" i="2"/>
  <c r="J9" i="2"/>
  <c r="J10" i="2"/>
  <c r="J11" i="2"/>
  <c r="J12" i="2"/>
  <c r="J13" i="2"/>
  <c r="J14" i="2"/>
  <c r="J15" i="2"/>
  <c r="J16" i="2"/>
  <c r="J17" i="2"/>
  <c r="D8" i="2"/>
  <c r="D9" i="2"/>
  <c r="D10" i="2"/>
  <c r="D11" i="2"/>
  <c r="D12" i="2"/>
  <c r="D13" i="2"/>
  <c r="M13" i="2" s="1"/>
  <c r="D14" i="2"/>
  <c r="M14" i="2" s="1"/>
  <c r="D15" i="2"/>
  <c r="D16" i="2"/>
  <c r="D17" i="2"/>
  <c r="F46" i="18"/>
  <c r="C19" i="16"/>
  <c r="H7" i="16"/>
  <c r="I15" i="8"/>
  <c r="F18" i="17"/>
  <c r="H18" i="17" s="1"/>
  <c r="E18" i="17"/>
  <c r="C18" i="17"/>
  <c r="D18" i="17" s="1"/>
  <c r="C15" i="8"/>
  <c r="G41" i="12"/>
  <c r="I20" i="13"/>
  <c r="L9" i="8" l="1"/>
  <c r="M11" i="8"/>
  <c r="D53" i="48"/>
  <c r="M13" i="8"/>
  <c r="M14" i="8"/>
  <c r="M15" i="2"/>
  <c r="J10" i="16"/>
  <c r="J14" i="16"/>
  <c r="J18" i="16"/>
  <c r="M20" i="2"/>
  <c r="G36" i="48"/>
  <c r="G53" i="48"/>
  <c r="M9" i="8"/>
  <c r="M8" i="8"/>
  <c r="D15" i="8"/>
  <c r="J16" i="16"/>
  <c r="J12" i="16"/>
  <c r="J8" i="16"/>
  <c r="M12" i="8"/>
  <c r="M9" i="14"/>
  <c r="H19" i="16"/>
  <c r="M10" i="14"/>
  <c r="M16" i="14"/>
  <c r="D19" i="48"/>
  <c r="D58" i="23"/>
  <c r="D59" i="23" s="1"/>
  <c r="D36" i="48"/>
  <c r="M9" i="2"/>
  <c r="F58" i="23"/>
  <c r="F59" i="23" s="1"/>
  <c r="M11" i="2"/>
  <c r="O20" i="13"/>
  <c r="K8" i="13"/>
  <c r="V8" i="13" s="1"/>
  <c r="J15" i="8"/>
  <c r="G15" i="8"/>
  <c r="M21" i="2"/>
  <c r="M22" i="2"/>
  <c r="M17" i="2"/>
  <c r="M16" i="2"/>
  <c r="M12" i="2"/>
  <c r="D18" i="2"/>
  <c r="M10" i="2"/>
  <c r="G18" i="2"/>
  <c r="G29" i="2" s="1"/>
  <c r="M8" i="2"/>
  <c r="E20" i="13"/>
  <c r="M27" i="2"/>
  <c r="D19" i="16"/>
  <c r="L15" i="8"/>
  <c r="M15" i="8" s="1"/>
  <c r="M24" i="2"/>
  <c r="T20" i="13"/>
  <c r="M21" i="14"/>
  <c r="L18" i="2"/>
  <c r="I19" i="16"/>
  <c r="J17" i="16"/>
  <c r="J13" i="16"/>
  <c r="J9" i="16"/>
  <c r="L23" i="14"/>
  <c r="M13" i="14"/>
  <c r="M7" i="14"/>
  <c r="M15" i="14"/>
  <c r="M8" i="14"/>
  <c r="D19" i="14"/>
  <c r="D23" i="14" s="1"/>
  <c r="M17" i="14"/>
  <c r="E8" i="20"/>
  <c r="E10" i="20" s="1"/>
  <c r="G18" i="17"/>
  <c r="G18" i="12"/>
  <c r="H18" i="12" s="1"/>
  <c r="I6" i="12"/>
  <c r="J20" i="13"/>
  <c r="U8" i="13"/>
  <c r="G19" i="48"/>
  <c r="G19" i="16"/>
  <c r="H55" i="38"/>
  <c r="H41" i="38"/>
  <c r="H37" i="38"/>
  <c r="H21" i="38"/>
  <c r="H9" i="38"/>
  <c r="H28" i="38"/>
  <c r="H22" i="38"/>
  <c r="H13" i="38"/>
  <c r="H54" i="38"/>
  <c r="H39" i="38"/>
  <c r="H56" i="38"/>
  <c r="H19" i="38"/>
  <c r="H10" i="38"/>
  <c r="H64" i="38"/>
  <c r="H59" i="38"/>
  <c r="H24" i="38"/>
  <c r="H48" i="38"/>
  <c r="H65" i="38"/>
  <c r="H17" i="38"/>
  <c r="H34" i="38"/>
  <c r="H51" i="38"/>
  <c r="H32" i="38"/>
  <c r="H58" i="38"/>
  <c r="H14" i="38"/>
  <c r="H25" i="38"/>
  <c r="H18" i="38"/>
  <c r="H38" i="38"/>
  <c r="H31" i="38"/>
  <c r="H33" i="38"/>
  <c r="H52" i="38"/>
  <c r="H47" i="38"/>
  <c r="H15" i="38"/>
  <c r="H35" i="38"/>
  <c r="H45" i="38"/>
  <c r="H42" i="38"/>
  <c r="H44" i="38"/>
  <c r="H20" i="38"/>
  <c r="H50" i="38"/>
  <c r="H11" i="38"/>
  <c r="H29" i="38"/>
  <c r="H30" i="38"/>
  <c r="H16" i="38"/>
  <c r="H26" i="38"/>
  <c r="H46" i="38"/>
  <c r="H36" i="38"/>
  <c r="H60" i="38"/>
  <c r="H49" i="38"/>
  <c r="M26" i="2"/>
  <c r="J18" i="2"/>
  <c r="I29" i="2"/>
  <c r="G23" i="14"/>
  <c r="L19" i="14"/>
  <c r="J19" i="14"/>
  <c r="M19" i="14" s="1"/>
  <c r="F23" i="14"/>
  <c r="I18" i="12" l="1"/>
  <c r="J19" i="16"/>
  <c r="K20" i="13"/>
  <c r="V20" i="13" s="1"/>
  <c r="M18" i="2"/>
  <c r="J29" i="2"/>
  <c r="M29" i="2" s="1"/>
  <c r="L29" i="2"/>
  <c r="J23" i="14"/>
  <c r="M23" i="14" s="1"/>
  <c r="U20" i="13" l="1"/>
</calcChain>
</file>

<file path=xl/sharedStrings.xml><?xml version="1.0" encoding="utf-8"?>
<sst xmlns="http://schemas.openxmlformats.org/spreadsheetml/2006/main" count="1954" uniqueCount="555">
  <si>
    <t xml:space="preserve"> Energy Savings Assistance Program Table 1 - Energy Savings Assistance Program  Expenses</t>
  </si>
  <si>
    <t>Southern California Gas Company</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</si>
  <si>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</si>
  <si>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</si>
  <si>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</si>
  <si>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</si>
  <si>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</si>
  <si>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</si>
  <si>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</si>
  <si>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</si>
  <si>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Energy Efficiency</t>
  </si>
  <si>
    <t>Appliances</t>
  </si>
  <si>
    <t>N/A</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</si>
  <si>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</si>
  <si>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</si>
  <si>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</si>
  <si>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</si>
  <si>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</si>
  <si>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</si>
  <si>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</si>
  <si>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</si>
  <si>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</si>
  <si>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</si>
  <si>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</si>
  <si>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</si>
  <si>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Statewide Marketing Education and Outreach</t>
  </si>
  <si>
    <t>Regulatory Compliance</t>
  </si>
  <si>
    <t>General Administration</t>
  </si>
  <si>
    <t>CPUC Energy Division</t>
  </si>
  <si>
    <t>TOTAL PROGRAM COSTS</t>
  </si>
  <si>
    <t>Funded Outside of ESA Program Budget</t>
  </si>
  <si>
    <t>Indirect Costs</t>
  </si>
  <si>
    <t>NGAT Costs</t>
  </si>
  <si>
    <t>Any required corrections/adjustments are reported herein and supersede results reported in prior months and may reflect YTD adjustments.</t>
  </si>
  <si>
    <t xml:space="preserve"> Energy Savings Assistance Program Table 1 - Energy Savings Assistance Program  Expenses Funded From 2009-2016 Unspent ESA Program Funds </t>
  </si>
  <si>
    <t xml:space="preserve">     Appliances</t>
  </si>
  <si>
    <t xml:space="preserve">     Enclosure</t>
  </si>
  <si>
    <t xml:space="preserve">     HVAC</t>
  </si>
  <si>
    <t xml:space="preserve">     Maintenance</t>
  </si>
  <si>
    <t xml:space="preserve">     Customer Enrollment</t>
  </si>
  <si>
    <t>Leveraging - CSD</t>
  </si>
  <si>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 2017-2020 cycle.</t>
    </r>
  </si>
  <si>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</si>
  <si>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</si>
  <si>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</si>
  <si>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</si>
  <si>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</si>
  <si>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7</t>
    </r>
  </si>
  <si>
    <t>Year-To-Date Completed &amp; Expensed Installation</t>
  </si>
  <si>
    <r>
      <t xml:space="preserve">Year-To-Date Completed &amp; Expensed Installation </t>
    </r>
    <r>
      <rPr>
        <b/>
        <vertAlign val="superscript"/>
        <sz val="10"/>
        <rFont val="Arial"/>
        <family val="2"/>
      </rPr>
      <t>8</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</si>
  <si>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</si>
  <si>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</si>
  <si>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</si>
  <si>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</si>
  <si>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</si>
  <si>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</si>
  <si>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</si>
  <si>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</si>
  <si>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</si>
  <si>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</si>
  <si>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</si>
  <si>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</si>
  <si>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</si>
  <si>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</si>
  <si>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</si>
  <si>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Each</t>
  </si>
  <si>
    <t xml:space="preserve">Refrigerators </t>
  </si>
  <si>
    <r>
      <t xml:space="preserve">Microwaves </t>
    </r>
    <r>
      <rPr>
        <vertAlign val="superscript"/>
        <sz val="10"/>
        <rFont val="Arial"/>
        <family val="2"/>
      </rPr>
      <t>3</t>
    </r>
  </si>
  <si>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</si>
  <si>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</si>
  <si>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</si>
  <si>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</si>
  <si>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</si>
  <si>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</si>
  <si>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</si>
  <si>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</si>
  <si>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</si>
  <si>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</si>
  <si>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</si>
  <si>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r>
      <t xml:space="preserve">Air Sealing / Envelope </t>
    </r>
    <r>
      <rPr>
        <vertAlign val="superscript"/>
        <sz val="10"/>
        <rFont val="Arial"/>
        <family val="2"/>
      </rPr>
      <t>4</t>
    </r>
  </si>
  <si>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</si>
  <si>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</si>
  <si>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</si>
  <si>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</si>
  <si>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</si>
  <si>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</si>
  <si>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</si>
  <si>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</si>
  <si>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</si>
  <si>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</si>
  <si>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</si>
  <si>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New - Energy Efficient Fan Control</t>
  </si>
  <si>
    <t>New - Prescriptive Duct Sealing</t>
  </si>
  <si>
    <t>New - High Efficiency Forced Air Unit (HE FAU)</t>
  </si>
  <si>
    <t>New - A/C Time Delay</t>
  </si>
  <si>
    <t>Maintenance</t>
  </si>
  <si>
    <t>Furnace Clean and Tune</t>
  </si>
  <si>
    <t>Central A/C Tune up</t>
  </si>
  <si>
    <t xml:space="preserve">Lighting </t>
  </si>
  <si>
    <t>Interior Hard wired LED fixtures</t>
  </si>
  <si>
    <t>Exterior Hard wired LED fixtures</t>
  </si>
  <si>
    <t>Torchiere LED</t>
  </si>
  <si>
    <t>Occupancy Sensor</t>
  </si>
  <si>
    <t>LED Night Lights</t>
  </si>
  <si>
    <t>New - LED Diffuse Bulb (60W Replacement)</t>
  </si>
  <si>
    <t>New - LED Reflector Bulb</t>
  </si>
  <si>
    <t>New - LED Reflector Downlight Retrofit Kits</t>
  </si>
  <si>
    <t>New - LED A-Lamps</t>
  </si>
  <si>
    <t>Pool Pumps</t>
  </si>
  <si>
    <t>Smart Power Strips - Tier 1</t>
  </si>
  <si>
    <t>New - Smart Power Strips - Tier 2</t>
  </si>
  <si>
    <t>Pilots</t>
  </si>
  <si>
    <t>Outreach &amp; Assessment</t>
  </si>
  <si>
    <t>In-Home Education</t>
  </si>
  <si>
    <t>Total Savings/Expenditures</t>
  </si>
  <si>
    <r>
      <t>Total Households Weatherized</t>
    </r>
    <r>
      <rPr>
        <vertAlign val="superscript"/>
        <sz val="10"/>
        <rFont val="Arial"/>
        <family val="2"/>
      </rPr>
      <t xml:space="preserve"> 5</t>
    </r>
  </si>
  <si>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</si>
  <si>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</si>
  <si>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</si>
  <si>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</si>
  <si>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</si>
  <si>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</si>
  <si>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</si>
  <si>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</si>
  <si>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</si>
  <si>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6</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</si>
  <si>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</si>
  <si>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</si>
  <si>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</si>
  <si>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</si>
  <si>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All savings are calculated based on the following sources:</t>
    </r>
  </si>
  <si>
    <t>Evergreen Economics  “Impact Evaluation of the 2011 CA Low Income Energy Efficiency Program, Final Report.”  August 30, 2013</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</si>
  <si>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</si>
  <si>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 xml:space="preserve">4 </t>
    </r>
    <r>
      <rPr>
        <sz val="10"/>
        <rFont val="Arial"/>
        <family val="2"/>
      </rPr>
      <t xml:space="preserve"> Envelope and Air Sealing Measures may include outlet cover plate gaskets, attic access weatherization, weatherstripping - door, caulking and</t>
    </r>
  </si>
  <si>
    <t xml:space="preserve">      minor home repairs.  Minor home repairs predominantly are door jamb repair / replacement, door repair, and window putty.</t>
  </si>
  <si>
    <r>
      <rPr>
        <vertAlign val="superscript"/>
        <sz val="10"/>
        <rFont val="Arial"/>
        <family val="2"/>
      </rPr>
      <t>5</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</si>
  <si>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7</t>
    </r>
    <r>
      <rPr>
        <sz val="10"/>
        <rFont val="Arial"/>
        <family val="2"/>
      </rPr>
      <t xml:space="preserve"> Data for Aliso Canyon includes "First Touches and Re-Treatments".  </t>
    </r>
  </si>
  <si>
    <r>
      <rPr>
        <vertAlign val="superscript"/>
        <sz val="10"/>
        <rFont val="Arial"/>
        <family val="2"/>
      </rPr>
      <t>8</t>
    </r>
    <r>
      <rPr>
        <sz val="10"/>
        <rFont val="Arial"/>
        <family val="2"/>
      </rPr>
      <t xml:space="preserve"> First Touch, Re-Treatment and Aliso Canyon columns include estimation of some quantities corresponding to measures installed in homes counted treated in prior years.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</si>
  <si>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</si>
  <si>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</si>
  <si>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</si>
  <si>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</si>
  <si>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</si>
  <si>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</si>
  <si>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</si>
  <si>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</si>
  <si>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</si>
  <si>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Air Sealing / Envelope </t>
    </r>
    <r>
      <rPr>
        <vertAlign val="superscript"/>
        <sz val="10"/>
        <rFont val="Arial"/>
        <family val="2"/>
      </rPr>
      <t>3</t>
    </r>
  </si>
  <si>
    <t>`</t>
  </si>
  <si>
    <r>
      <t xml:space="preserve">Total Households Weatherized </t>
    </r>
    <r>
      <rPr>
        <vertAlign val="superscript"/>
        <sz val="10"/>
        <rFont val="Arial"/>
        <family val="2"/>
      </rPr>
      <t>4</t>
    </r>
  </si>
  <si>
    <t>CSD MF Buildings Treated</t>
  </si>
  <si>
    <t xml:space="preserve"> - Multi-family</t>
  </si>
  <si>
    <r>
      <rPr>
        <vertAlign val="superscript"/>
        <sz val="10"/>
        <rFont val="Arial"/>
        <family val="2"/>
      </rPr>
      <t>1</t>
    </r>
    <r>
      <rPr>
        <sz val="10"/>
        <rFont val="Arial"/>
        <family val="2"/>
      </rPr>
      <t xml:space="preserve"> All savings are calculated based on the following sources:</t>
    </r>
  </si>
  <si>
    <t xml:space="preserve">   Evergreen Economics  “Impact Evaluation of the 2011 CA Low Income Energy Efficiency Program, Final Report.”  August 30, 2013</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</si>
  <si>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</si>
  <si>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Weatherization may consist of attic insulation, attic access weatherization, weatherstripping - door, caulking, &amp; minor home repairs.</t>
    </r>
  </si>
  <si>
    <t>Energy Savings Assistance Program Table 2B</t>
  </si>
  <si>
    <r>
      <t xml:space="preserve">ESA Program - Multifamily Common Area </t>
    </r>
    <r>
      <rPr>
        <b/>
        <vertAlign val="superscript"/>
        <sz val="12"/>
        <rFont val="Arial"/>
        <family val="2"/>
      </rPr>
      <t>1</t>
    </r>
  </si>
  <si>
    <t>Ancillary Services</t>
  </si>
  <si>
    <r>
      <t xml:space="preserve">Commissioning </t>
    </r>
    <r>
      <rPr>
        <vertAlign val="superscript"/>
        <sz val="10"/>
        <rFont val="Arial"/>
        <family val="2"/>
      </rPr>
      <t>5</t>
    </r>
  </si>
  <si>
    <t>Audit</t>
  </si>
  <si>
    <t>Multifamily Buildings Treated</t>
  </si>
  <si>
    <t xml:space="preserve"> - Multifamily</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</si>
  <si>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</si>
  <si>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r>
      <rPr>
        <vertAlign val="superscript"/>
        <sz val="10"/>
        <rFont val="Arial"/>
        <family val="2"/>
      </rPr>
      <t>2</t>
    </r>
    <r>
      <rPr>
        <sz val="10"/>
        <rFont val="Arial"/>
        <family val="2"/>
      </rPr>
      <t xml:space="preserve"> All savings are calculated based on the following sources:</t>
    </r>
  </si>
  <si>
    <t xml:space="preserve">   Evergreen Economics  “Impact Evaluation of the 2011 CA Low Income Energy Efficiency Program, Final Report.”  August 30, 2013.</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</si>
  <si>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</si>
  <si>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5</t>
    </r>
    <r>
      <rPr>
        <sz val="10"/>
        <rFont val="Arial"/>
        <family val="2"/>
      </rPr>
      <t xml:space="preserve"> Refers to optimizing the installation of the measure installed such as retrofitting pipes, etc.</t>
    </r>
  </si>
  <si>
    <r>
      <rPr>
        <vertAlign val="superscript"/>
        <sz val="10"/>
        <rFont val="Arial"/>
        <family val="2"/>
      </rPr>
      <t>6</t>
    </r>
    <r>
      <rPr>
        <sz val="10"/>
        <rFont val="Arial"/>
        <family val="2"/>
      </rPr>
      <t xml:space="preserve"> Per D.17-12-009 at p.213, the CPUC imposes a cap of 10% of ESA Program funds for administrative activities and a ceiling of 20% for direct implementation non-incentive costs.</t>
    </r>
  </si>
  <si>
    <t>ESA Program</t>
  </si>
  <si>
    <t>Annual kWh Savings</t>
  </si>
  <si>
    <t xml:space="preserve">N/A  </t>
  </si>
  <si>
    <t>Annual Therm Savings</t>
  </si>
  <si>
    <t>Lifecycle kWh Savings</t>
  </si>
  <si>
    <t>Lifecycle Therm Savings</t>
  </si>
  <si>
    <t>Current kWh Rate</t>
  </si>
  <si>
    <t>Current Therm Rate</t>
  </si>
  <si>
    <t>Average 1st Year Bill Savings / Treated Households</t>
  </si>
  <si>
    <t>Average Lifecycle Bill Savings / Treated Households</t>
  </si>
  <si>
    <t>ESA Program - Multifamily Common Area</t>
  </si>
  <si>
    <t>Average 1st Year Bill Savings / Treated Buildings</t>
  </si>
  <si>
    <t>Average Lifecycle Bill Savings / Treated Buildings</t>
  </si>
  <si>
    <r>
      <t>Summary - ESA Program/CSD Leveraging/ Multifamily Common Area</t>
    </r>
    <r>
      <rPr>
        <b/>
        <vertAlign val="superscript"/>
        <sz val="12"/>
        <rFont val="Arial"/>
        <family val="2"/>
      </rPr>
      <t>1</t>
    </r>
  </si>
  <si>
    <t>Average 1st Year Bill Savings / Treated Households and Buildings</t>
  </si>
  <si>
    <t>Average Lifecycle Bill Savings / Treated Household and Buildings</t>
  </si>
  <si>
    <r>
      <rPr>
        <vertAlign val="superscript"/>
        <sz val="10"/>
        <rFont val="Arial"/>
        <family val="2"/>
      </rPr>
      <t>1</t>
    </r>
    <r>
      <rPr>
        <sz val="10"/>
        <rFont val="Arial"/>
        <family val="2"/>
      </rPr>
      <t xml:space="preserve"> Summary is the sum of ESA Program + CSD Leveraging + Multifamily Common Area.  </t>
    </r>
  </si>
  <si>
    <t xml:space="preserve"> Energy Savings Assistance Program Table 4a - Homes / Buildings Treated</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</si>
  <si>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</si>
  <si>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</si>
  <si>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</si>
  <si>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</si>
  <si>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</si>
  <si>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</si>
  <si>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</si>
  <si>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</si>
  <si>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</si>
  <si>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</si>
  <si>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</si>
  <si>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</si>
  <si>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</si>
  <si>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</si>
  <si>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</si>
  <si>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</si>
  <si>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</si>
  <si>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t>ESA Program - Multi-Family Common Area</t>
  </si>
  <si>
    <t>Buildings Treated YTD</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</si>
  <si>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</si>
  <si>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4b -  Homes Unwilling / Unable to Participate</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</si>
  <si>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</si>
  <si>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</si>
  <si>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</si>
  <si>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</si>
  <si>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</si>
  <si>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</si>
  <si>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</si>
  <si>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</si>
  <si>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</si>
  <si>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</si>
  <si>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</si>
  <si>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</si>
  <si>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</si>
  <si>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</si>
  <si>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</si>
  <si>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</si>
  <si>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</si>
  <si>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</si>
  <si>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</si>
  <si>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</si>
  <si>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</si>
  <si>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</si>
  <si>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</si>
  <si>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</si>
  <si>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</si>
  <si>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</si>
  <si>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</si>
  <si>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</si>
  <si>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</si>
  <si>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</si>
  <si>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</si>
  <si>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t>YTD Total Energy Impacts for all fuel types should equal YTD energy impacts that are reported every month in Table 2.</t>
  </si>
  <si>
    <t># of  Buildings Treated by Month</t>
  </si>
  <si>
    <t>YTD Total Energy Impacts for all fuel types should equal YTD energy impacts that are reported every month in Table 2A.</t>
  </si>
  <si>
    <t>YTD Total Energy Impacts for all fuel types should equal YTD energy impacts that are reported every month in Table 2B.</t>
  </si>
  <si>
    <t>Energy Savings Assistance Program Table 6 - Expenditures for Pilots and Studies</t>
  </si>
  <si>
    <t xml:space="preserve">Authorized 4-Year Budget </t>
  </si>
  <si>
    <t>Expenses Since Jan. 1, 2017</t>
  </si>
  <si>
    <t>% of 4-Year Budget Expensed</t>
  </si>
  <si>
    <r>
      <t xml:space="preserve">Smart Thermostat Pilot </t>
    </r>
    <r>
      <rPr>
        <vertAlign val="superscript"/>
        <sz val="10"/>
        <rFont val="Arial"/>
        <family val="2"/>
      </rPr>
      <t>1</t>
    </r>
  </si>
  <si>
    <t>Total Pilots</t>
  </si>
  <si>
    <t>Studies</t>
  </si>
  <si>
    <r>
      <t xml:space="preserve">Low Income Needs Assessment </t>
    </r>
    <r>
      <rPr>
        <vertAlign val="superscript"/>
        <sz val="10"/>
        <rFont val="Arial"/>
        <family val="2"/>
      </rPr>
      <t>2</t>
    </r>
  </si>
  <si>
    <r>
      <t xml:space="preserve">Cost-Effectiveness/NEBs </t>
    </r>
    <r>
      <rPr>
        <vertAlign val="superscript"/>
        <sz val="10"/>
        <rFont val="Arial"/>
        <family val="2"/>
      </rPr>
      <t>2</t>
    </r>
  </si>
  <si>
    <t xml:space="preserve">Total Studies </t>
  </si>
  <si>
    <r>
      <rPr>
        <vertAlign val="superscript"/>
        <sz val="10"/>
        <rFont val="Arial"/>
        <family val="2"/>
      </rPr>
      <t>1</t>
    </r>
    <r>
      <rPr>
        <sz val="10"/>
        <rFont val="Arial"/>
        <family val="2"/>
      </rPr>
      <t xml:space="preserve"> Reflects the authorized funding per Clear Plan persuant to Resolution G-3532 .  </t>
    </r>
  </si>
  <si>
    <t>Energy Savings Assistance Program Table 7</t>
  </si>
  <si>
    <t>Received Refrigerator</t>
  </si>
  <si>
    <t>Not eligible for Refrigerator due to less than 6 occupants</t>
  </si>
  <si>
    <t>Second Refrigerators</t>
  </si>
  <si>
    <t>Households that Only Received Energy Education</t>
  </si>
  <si>
    <t>In-Home Energy Education</t>
  </si>
  <si>
    <t>Households for My Energy/My Account Platform</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</si>
  <si>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</si>
  <si>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</si>
  <si>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</si>
  <si>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</si>
  <si>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</si>
  <si>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</si>
  <si>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</si>
  <si>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</si>
  <si>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</si>
  <si>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</si>
  <si>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t>
  </si>
  <si>
    <t>Measurement and Evaluation</t>
  </si>
  <si>
    <t>SUBTOTAL MANAGEMENT COSTS</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</si>
  <si>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</si>
  <si>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</si>
  <si>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</si>
  <si>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</si>
  <si>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</si>
  <si>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</si>
  <si>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</si>
  <si>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</si>
  <si>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</si>
  <si>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r>
      <rPr>
        <vertAlign val="superscript"/>
        <sz val="10"/>
        <rFont val="Arial"/>
        <family val="2"/>
      </rPr>
      <t>1</t>
    </r>
    <r>
      <rPr>
        <sz val="10"/>
        <rFont val="Arial"/>
        <family val="2"/>
      </rPr>
      <t xml:space="preserve"> Reflects the authorized funding per year in D.16-11-022 and updated via Resolution G-3532 addressing conforming Advice Letters 5111-A and 5111-B.</t>
    </r>
  </si>
  <si>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</si>
  <si>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</si>
  <si>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</si>
  <si>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</si>
  <si>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</si>
  <si>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</si>
  <si>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</si>
  <si>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</si>
  <si>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</si>
  <si>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</si>
  <si>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</si>
  <si>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</si>
  <si>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</si>
  <si>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</si>
  <si>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</si>
  <si>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</si>
  <si>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</si>
  <si>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</si>
  <si>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</si>
  <si>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</si>
  <si>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</si>
  <si>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</si>
  <si>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</si>
  <si>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</si>
  <si>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</si>
  <si>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</si>
  <si>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</si>
  <si>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</si>
  <si>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</si>
  <si>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</si>
  <si>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</si>
  <si>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</si>
  <si>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</si>
  <si>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</si>
  <si>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</si>
  <si>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</si>
  <si>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Households
Requested 
to Verify </t>
    </r>
    <r>
      <rPr>
        <b/>
        <vertAlign val="superscript"/>
        <sz val="10"/>
        <rFont val="Arial"/>
        <family val="2"/>
      </rPr>
      <t>1</t>
    </r>
  </si>
  <si>
    <t xml:space="preserve">% of 
CARE Enrolled Requested to Verify 
Total </t>
  </si>
  <si>
    <t>CARE  Households
De-enrolled
(Due to no response)</t>
  </si>
  <si>
    <t xml:space="preserve">CARE Households 
De-enrolled 
(Verified as 
Ineligible) </t>
  </si>
  <si>
    <r>
      <t xml:space="preserve">Total Households
De-enrolled </t>
    </r>
    <r>
      <rPr>
        <b/>
        <vertAlign val="superscript"/>
        <sz val="10"/>
        <rFont val="Arial"/>
        <family val="2"/>
      </rPr>
      <t>2</t>
    </r>
  </si>
  <si>
    <r>
      <t>% De-enrolled through 
Post Enrollment Verification</t>
    </r>
    <r>
      <rPr>
        <b/>
        <vertAlign val="superscript"/>
        <sz val="10"/>
        <rFont val="Arial"/>
        <family val="2"/>
      </rPr>
      <t xml:space="preserve"> 3</t>
    </r>
  </si>
  <si>
    <t xml:space="preserve">% of Total CARE Households    De-enrolled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</si>
  <si>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</si>
  <si>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</si>
  <si>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</si>
  <si>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</si>
  <si>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</si>
  <si>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t xml:space="preserve">CARE  Households
De-enrolled
(Due to no response) </t>
  </si>
  <si>
    <r>
      <t>CARE Households 
De-enrolled 
(Verified as 
Ineligible)</t>
    </r>
    <r>
      <rPr>
        <b/>
        <vertAlign val="superscript"/>
        <sz val="10"/>
        <rFont val="Arial"/>
        <family val="2"/>
      </rPr>
      <t xml:space="preserve"> </t>
    </r>
  </si>
  <si>
    <r>
      <t>Total Households
De-enrolled</t>
    </r>
    <r>
      <rPr>
        <b/>
        <vertAlign val="superscript"/>
        <sz val="8"/>
        <rFont val="Arial"/>
        <family val="2"/>
      </rPr>
      <t xml:space="preserve">  2</t>
    </r>
  </si>
  <si>
    <r>
      <t xml:space="preserve">% De-enrolled through 
HUV Post Enrollment Verification </t>
    </r>
    <r>
      <rPr>
        <b/>
        <vertAlign val="superscript"/>
        <sz val="10"/>
        <rFont val="Arial"/>
        <family val="2"/>
      </rPr>
      <t>3</t>
    </r>
    <r>
      <rPr>
        <b/>
        <sz val="10"/>
        <rFont val="Arial"/>
        <family val="2"/>
      </rPr>
      <t xml:space="preserve"> </t>
    </r>
  </si>
  <si>
    <t xml:space="preserve">% of Total CARE Households  De-enrolled </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</si>
  <si>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</si>
  <si>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</si>
  <si>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</si>
  <si>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</si>
  <si>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</si>
  <si>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</si>
  <si>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</si>
  <si>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</si>
  <si>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</si>
  <si>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</si>
  <si>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</si>
  <si>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</si>
  <si>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</si>
  <si>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</si>
  <si>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</si>
  <si>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</si>
  <si>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</si>
  <si>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</si>
  <si>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</si>
  <si>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</si>
  <si>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</si>
  <si>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</si>
  <si>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</si>
  <si>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</si>
  <si>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</si>
  <si>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</si>
  <si>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</si>
  <si>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</si>
  <si>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</si>
  <si>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</si>
  <si>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</si>
  <si>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</si>
  <si>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</si>
  <si>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</si>
  <si>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</si>
  <si>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</si>
  <si>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</si>
  <si>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</si>
  <si>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</si>
  <si>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</si>
  <si>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</si>
  <si>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</si>
  <si>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</si>
  <si>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ELA Communications Energy ED Program</t>
  </si>
  <si>
    <t>PACE – Pacific Asian Consortium in Employment</t>
  </si>
  <si>
    <t>Proteus, Inc.</t>
  </si>
  <si>
    <t>Community Pantry of Hemet</t>
  </si>
  <si>
    <t>Community Action Partnership of San Bernardino</t>
  </si>
  <si>
    <t>LA Works</t>
  </si>
  <si>
    <t>Children’s Hospital of Orange County</t>
  </si>
  <si>
    <t>All Peoples Christian Center</t>
  </si>
  <si>
    <t>LA County 211</t>
  </si>
  <si>
    <t>YMCA Montebello-Commerce</t>
  </si>
  <si>
    <t>Sr. Citizens Emergency Fund I.V., Inc.</t>
  </si>
  <si>
    <t>Coachella Valley Housing Coalition</t>
  </si>
  <si>
    <t>HABBM</t>
  </si>
  <si>
    <t>Second Harvest Food Bank of Orange County</t>
  </si>
  <si>
    <t>Southeast Community Development Corp.</t>
  </si>
  <si>
    <t>Latino Resource Organization</t>
  </si>
  <si>
    <t>Independent Living Center of Southern California</t>
  </si>
  <si>
    <t>Community Action Partnership - Kern County</t>
  </si>
  <si>
    <t>El Concilio del Condado de Ventura</t>
  </si>
  <si>
    <t>Ventura Cty Comm Human</t>
  </si>
  <si>
    <t>Blessed Sacrament Church</t>
  </si>
  <si>
    <t>Asian-American Resource Center</t>
  </si>
  <si>
    <t>Hermandad Mexicana</t>
  </si>
  <si>
    <t>CSET</t>
  </si>
  <si>
    <t>Crest Forest Family and Community Service</t>
  </si>
  <si>
    <t>CUI – Campesinos Unidos, Inc.</t>
  </si>
  <si>
    <t>Veterans in Community Service</t>
  </si>
  <si>
    <t>Chinatown Service Center</t>
  </si>
  <si>
    <t>Koreatown Youth and Community Center</t>
  </si>
  <si>
    <t>MEND</t>
  </si>
  <si>
    <t>Armenian Relief Society</t>
  </si>
  <si>
    <t>Catholic Charities of LA – Brownson House</t>
  </si>
  <si>
    <t>Delhi Center</t>
  </si>
  <si>
    <t>OCCC, Inc. (Orange County Community Center)</t>
  </si>
  <si>
    <t>Green Light Shipping</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</si>
  <si>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</si>
  <si>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</si>
  <si>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</si>
  <si>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</si>
  <si>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</si>
  <si>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</si>
  <si>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</si>
  <si>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</si>
  <si>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</si>
  <si>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</si>
  <si>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</si>
  <si>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</si>
  <si>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</si>
  <si>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</si>
  <si>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 xml:space="preserve">Total </t>
  </si>
  <si>
    <t>CHANGES</t>
  </si>
  <si>
    <t>PCT</t>
  </si>
  <si>
    <r>
      <rPr>
        <vertAlign val="superscript"/>
        <sz val="10"/>
        <rFont val="Arial"/>
        <family val="2"/>
      </rPr>
      <t>1</t>
    </r>
    <r>
      <rPr>
        <sz val="10"/>
        <rFont val="Arial"/>
        <family val="2"/>
      </rPr>
      <t xml:space="preserve"> Authorized funding  per year in D.16-11-022 and updated via Resolution G-3532 addressing conforming Advice Letters 5111-A and 5111-B.</t>
    </r>
  </si>
  <si>
    <t>CARE Table 10</t>
  </si>
  <si>
    <t xml:space="preserve">CHANGES: Monthly summary of ratepayers provided education, needs assistance and dispute resolution services </t>
  </si>
  <si>
    <t xml:space="preserve">                        No. of attendees at Consumer Education sessions</t>
  </si>
  <si>
    <t>SCG -- Disputes Resolved</t>
  </si>
  <si>
    <t>Add Level Pay Plan</t>
  </si>
  <si>
    <t>Assisted with CARE Re-Certification/Audit</t>
  </si>
  <si>
    <r>
      <t>Changed 3</t>
    </r>
    <r>
      <rPr>
        <vertAlign val="superscript"/>
        <sz val="12"/>
        <rFont val="Times New Roman"/>
        <family val="1"/>
      </rPr>
      <t>rd</t>
    </r>
    <r>
      <rPr>
        <sz val="12"/>
        <rFont val="Times New Roman"/>
        <family val="1"/>
      </rPr>
      <t xml:space="preserve"> party Company/Gas Aggregation</t>
    </r>
  </si>
  <si>
    <r>
      <t>Changed 3</t>
    </r>
    <r>
      <rPr>
        <vertAlign val="superscript"/>
        <sz val="12"/>
        <rFont val="Times New Roman"/>
        <family val="1"/>
      </rPr>
      <t>rd</t>
    </r>
    <r>
      <rPr>
        <sz val="12"/>
        <rFont val="Times New Roman"/>
        <family val="1"/>
      </rPr>
      <t xml:space="preserve"> Party Electricity Aggregation</t>
    </r>
  </si>
  <si>
    <t>Medical Baseline Application</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</si>
  <si>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</si>
  <si>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</si>
  <si>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</si>
  <si>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</si>
  <si>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</si>
  <si>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</si>
  <si>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</si>
  <si>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</si>
  <si>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</si>
  <si>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</si>
  <si>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t>
  </si>
  <si>
    <t>SCG -- Disputes Resolved by Language</t>
  </si>
  <si>
    <t>Spanish</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</si>
  <si>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</si>
  <si>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</si>
  <si>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</si>
  <si>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</si>
  <si>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</si>
  <si>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</si>
  <si>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</si>
  <si>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Alerts</t>
  </si>
  <si>
    <t>Energy Assistance Fund  (SCE)</t>
  </si>
  <si>
    <t>Energy Assistance Fund (PG&amp;E)</t>
  </si>
  <si>
    <t>Enrolled in Demand Response Programs</t>
  </si>
  <si>
    <t>ESAP</t>
  </si>
  <si>
    <t>Gas Assistance Fund (SCG)</t>
  </si>
  <si>
    <t>HEAP</t>
  </si>
  <si>
    <t>Medical Baseline</t>
  </si>
  <si>
    <t>Neighbor to Neighbor (SDG&amp;E)</t>
  </si>
  <si>
    <t>REACH</t>
  </si>
  <si>
    <t>Reported Safety Problem</t>
  </si>
  <si>
    <t>Reported Scam</t>
  </si>
  <si>
    <r>
      <t>Set Up 3</t>
    </r>
    <r>
      <rPr>
        <vertAlign val="superscript"/>
        <sz val="12"/>
        <rFont val="Times New Roman"/>
        <family val="1"/>
      </rPr>
      <t>rd</t>
    </r>
    <r>
      <rPr>
        <sz val="12"/>
        <rFont val="Times New Roman"/>
        <family val="1"/>
      </rPr>
      <t xml:space="preserve"> Party Notification</t>
    </r>
  </si>
  <si>
    <t>Set Up New Account</t>
  </si>
  <si>
    <t>Armenian</t>
  </si>
  <si>
    <t>English</t>
  </si>
  <si>
    <t>Korean</t>
  </si>
  <si>
    <t>Vietnamese</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</si>
  <si>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</si>
  <si>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</si>
  <si>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</si>
  <si>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Description of Service Provided (e.g. utility bill assistance, utility bill dispute resolution, and other energy related issues)</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</si>
  <si>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</si>
  <si>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</si>
  <si>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</si>
  <si>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</si>
  <si>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</si>
  <si>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</si>
  <si>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</si>
  <si>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Cantonese</t>
  </si>
  <si>
    <t>Mandarin</t>
  </si>
  <si>
    <t>CARE/FERA and Other Assistance Programs</t>
  </si>
  <si>
    <t>Electric and Natural Gas Safety</t>
  </si>
  <si>
    <t>Tagalog</t>
  </si>
  <si>
    <t>Energy Conservation</t>
  </si>
  <si>
    <t>Gas Aggregation</t>
  </si>
  <si>
    <t>High Energy Use</t>
  </si>
  <si>
    <t>Level Pay Plan</t>
  </si>
  <si>
    <t>Arabic</t>
  </si>
  <si>
    <t>Understanding Your Bill</t>
  </si>
  <si>
    <r>
      <t xml:space="preserve">Year-to-Date Total </t>
    </r>
    <r>
      <rPr>
        <b/>
        <vertAlign val="superscript"/>
        <sz val="10"/>
        <color theme="1"/>
        <rFont val="Arial"/>
        <family val="2"/>
      </rPr>
      <t>3</t>
    </r>
  </si>
  <si>
    <r>
      <rPr>
        <vertAlign val="superscript"/>
        <sz val="10"/>
        <color theme="1"/>
        <rFont val="Arial"/>
        <family val="2"/>
      </rPr>
      <t>1</t>
    </r>
    <r>
      <rPr>
        <sz val="10"/>
        <color theme="1"/>
        <rFont val="Arial"/>
        <family val="2"/>
      </rPr>
      <t xml:space="preserve"> This table was was provided by CHANGES contractor, Self Help for the Elderly, via CSID. This table was edited and reformatted from its original version in order to have have a more consistent appearance and format with existing SoCalGas tables. </t>
    </r>
  </si>
  <si>
    <r>
      <rPr>
        <vertAlign val="superscript"/>
        <sz val="10"/>
        <color theme="1"/>
        <rFont val="Arial"/>
        <family val="2"/>
      </rPr>
      <t>2</t>
    </r>
    <r>
      <rPr>
        <sz val="10"/>
        <color theme="1"/>
        <rFont val="Arial"/>
        <family val="2"/>
      </rPr>
      <t xml:space="preserve"> Contractor states all sessions at least 30 minutes.</t>
    </r>
  </si>
  <si>
    <t>SCG – Needs Assistance</t>
  </si>
  <si>
    <t>SCG – Needs Assistance by Language</t>
  </si>
  <si>
    <t>Note: Any required corrections/adjustments are reported herein and supersede results reported in prior months, and may reflect YTD adjustments.</t>
  </si>
  <si>
    <t>Note: The total number of services may exceed the total number of cases because some casese will include more than one service provided.</t>
  </si>
  <si>
    <r>
      <rPr>
        <vertAlign val="superscript"/>
        <sz val="10"/>
        <rFont val="Arial"/>
        <family val="2"/>
      </rPr>
      <t>6</t>
    </r>
    <r>
      <rPr>
        <sz val="10"/>
        <rFont val="Arial"/>
        <family val="2"/>
      </rPr>
      <t xml:space="preserve">  PY Target per AL 5325 Non-Standard Disposition</t>
    </r>
  </si>
  <si>
    <t>Expenses Since Jan. 1, 2019</t>
  </si>
  <si>
    <t>% of 2019 Budget Expensed</t>
  </si>
  <si>
    <t>Authorized Budget</t>
  </si>
  <si>
    <t>Marketing and Outreach</t>
  </si>
  <si>
    <t>Enroll in Energy Assistance Programs</t>
  </si>
  <si>
    <r>
      <t xml:space="preserve">Low Income Impact Evaluation </t>
    </r>
    <r>
      <rPr>
        <vertAlign val="superscript"/>
        <sz val="10"/>
        <rFont val="Arial"/>
        <family val="2"/>
      </rPr>
      <t>2, 3</t>
    </r>
  </si>
  <si>
    <t xml:space="preserve">     Domestic Hot Water</t>
  </si>
  <si>
    <r>
      <t xml:space="preserve">Administration </t>
    </r>
    <r>
      <rPr>
        <vertAlign val="superscript"/>
        <sz val="10"/>
        <rFont val="Arial"/>
        <family val="2"/>
      </rPr>
      <t>6 - 7</t>
    </r>
  </si>
  <si>
    <r>
      <t xml:space="preserve">7  </t>
    </r>
    <r>
      <rPr>
        <sz val="10"/>
        <rFont val="Arial"/>
        <family val="2"/>
      </rPr>
      <t>Credit amount related to prior period corrections.</t>
    </r>
  </si>
  <si>
    <r>
      <rPr>
        <vertAlign val="superscript"/>
        <sz val="10"/>
        <rFont val="Arial"/>
        <family val="2"/>
      </rPr>
      <t>9</t>
    </r>
    <r>
      <rPr>
        <sz val="10"/>
        <rFont val="Arial"/>
        <family val="2"/>
      </rPr>
      <t xml:space="preserve"> Weatherization may consist of attic insulation, attic access weatherization, weatherstripping - door, caulking, &amp; minor home repairs.</t>
    </r>
  </si>
  <si>
    <r>
      <t xml:space="preserve">Total Multifamily Buildings Weatherized </t>
    </r>
    <r>
      <rPr>
        <vertAlign val="superscript"/>
        <sz val="10"/>
        <rFont val="Arial"/>
        <family val="2"/>
      </rPr>
      <t>9</t>
    </r>
  </si>
  <si>
    <r>
      <t xml:space="preserve">Expenses ($) </t>
    </r>
    <r>
      <rPr>
        <b/>
        <vertAlign val="superscript"/>
        <sz val="10"/>
        <rFont val="Arial"/>
        <family val="2"/>
      </rPr>
      <t>10</t>
    </r>
  </si>
  <si>
    <r>
      <t xml:space="preserve">8  </t>
    </r>
    <r>
      <rPr>
        <sz val="10"/>
        <rFont val="Arial"/>
        <family val="2"/>
      </rPr>
      <t>Credit amount related to prior period corrections.</t>
    </r>
  </si>
  <si>
    <r>
      <t xml:space="preserve">Outreach &amp; Assessment </t>
    </r>
    <r>
      <rPr>
        <vertAlign val="superscript"/>
        <sz val="10"/>
        <rFont val="Arial"/>
        <family val="2"/>
      </rPr>
      <t>8</t>
    </r>
  </si>
  <si>
    <t xml:space="preserve">November 1, 2018 through January 31, 2019 </t>
  </si>
  <si>
    <t xml:space="preserve">Japenese </t>
  </si>
  <si>
    <t>Fourth Quarter Total</t>
  </si>
  <si>
    <r>
      <rPr>
        <vertAlign val="superscript"/>
        <sz val="10"/>
        <color theme="1"/>
        <rFont val="Arial"/>
        <family val="2"/>
      </rPr>
      <t>3</t>
    </r>
    <r>
      <rPr>
        <sz val="10"/>
        <color theme="1"/>
        <rFont val="Arial"/>
        <family val="2"/>
      </rPr>
      <t xml:space="preserve"> Year-to-date total is the Fourth Quarter total plus the reported totals through October 31, 2018.</t>
    </r>
  </si>
  <si>
    <t>March 2019</t>
  </si>
  <si>
    <t xml:space="preserve"> March 2019</t>
  </si>
  <si>
    <t>Mult-Family</t>
  </si>
  <si>
    <r>
      <t xml:space="preserve">TOTAL UNSPENT PROGRAM COSTS </t>
    </r>
    <r>
      <rPr>
        <b/>
        <vertAlign val="superscript"/>
        <sz val="10"/>
        <rFont val="Arial"/>
        <family val="2"/>
      </rPr>
      <t>1</t>
    </r>
  </si>
  <si>
    <r>
      <rPr>
        <vertAlign val="superscript"/>
        <sz val="10"/>
        <rFont val="Arial"/>
        <family val="2"/>
      </rPr>
      <t>10</t>
    </r>
    <r>
      <rPr>
        <sz val="10"/>
        <rFont val="Arial"/>
        <family val="2"/>
      </rPr>
      <t xml:space="preserve"> Costs related to direct implementation (DI) in the amount of $39,407 are currently excluded from this table due to the fact that no DI category exist in this current table format.  Total MF CAM amount including DI costs amount to $31,323.  </t>
    </r>
  </si>
  <si>
    <r>
      <t xml:space="preserve">Year to Date Expenses </t>
    </r>
    <r>
      <rPr>
        <b/>
        <vertAlign val="superscript"/>
        <sz val="10"/>
        <rFont val="Arial"/>
        <family val="2"/>
      </rPr>
      <t>2</t>
    </r>
  </si>
  <si>
    <r>
      <t xml:space="preserve">Current Month Expenses </t>
    </r>
    <r>
      <rPr>
        <b/>
        <vertAlign val="superscript"/>
        <sz val="10"/>
        <rFont val="Arial"/>
        <family val="2"/>
      </rPr>
      <t>2</t>
    </r>
  </si>
  <si>
    <r>
      <rPr>
        <vertAlign val="superscript"/>
        <sz val="10"/>
        <rFont val="Arial"/>
        <family val="2"/>
      </rPr>
      <t>2</t>
    </r>
    <r>
      <rPr>
        <sz val="10"/>
        <rFont val="Arial"/>
        <family val="2"/>
      </rPr>
      <t xml:space="preserve"> Year to date expenses include cost from current year 2019.</t>
    </r>
  </si>
  <si>
    <t>Measurement and Evaluation  Studies</t>
  </si>
  <si>
    <t>n/a</t>
  </si>
  <si>
    <r>
      <rPr>
        <vertAlign val="superscript"/>
        <sz val="10"/>
        <rFont val="Arial"/>
        <family val="2"/>
      </rPr>
      <t>3</t>
    </r>
    <r>
      <rPr>
        <sz val="10"/>
        <rFont val="Arial"/>
        <family val="2"/>
      </rPr>
      <t xml:space="preserve"> Overspent related to 4-year Impact Evaluation study budget due to timing of billing credit related to other IOUs and invoice payment. </t>
    </r>
  </si>
  <si>
    <r>
      <t xml:space="preserve">Rapid Feeback Research / Analysis </t>
    </r>
    <r>
      <rPr>
        <vertAlign val="superscript"/>
        <sz val="11"/>
        <rFont val="Calibri"/>
        <family val="2"/>
        <scheme val="minor"/>
      </rPr>
      <t>4</t>
    </r>
  </si>
  <si>
    <r>
      <rPr>
        <vertAlign val="superscript"/>
        <sz val="10"/>
        <rFont val="Arial"/>
        <family val="2"/>
      </rPr>
      <t>4</t>
    </r>
    <r>
      <rPr>
        <sz val="10"/>
        <rFont val="Arial"/>
        <family val="2"/>
      </rPr>
      <t xml:space="preserve"> These funds are proposed to be used to conduct smaller-scale research projects and data analyses that may arise over the course of the program cycle.</t>
    </r>
  </si>
  <si>
    <t>Reporting Period: February 2019</t>
  </si>
  <si>
    <r>
      <rPr>
        <vertAlign val="superscript"/>
        <sz val="10"/>
        <rFont val="Arial"/>
        <family val="2"/>
      </rPr>
      <t>2</t>
    </r>
    <r>
      <rPr>
        <sz val="10"/>
        <rFont val="Arial"/>
        <family val="2"/>
      </rPr>
      <t xml:space="preserve"> Statewide Low-Income EM&amp;V study budgets are allocated at 25% to SoCalGas. This percentage is based on a cost allocation approved in D.17-12-009.</t>
    </r>
  </si>
  <si>
    <r>
      <rPr>
        <vertAlign val="superscript"/>
        <sz val="10"/>
        <rFont val="Arial"/>
        <family val="2"/>
      </rPr>
      <t>1</t>
    </r>
    <r>
      <rPr>
        <sz val="10"/>
        <rFont val="Arial"/>
        <family val="2"/>
      </rPr>
      <t xml:space="preserve"> Reflects the authorized funding in D.16-11-022.  Additional funds allocated from prior-cycle unspent budgets as ordered in G-3532 dated December 14, 2017, Non-Standard Disposition of Clear Plan AL 5256, dated May 18, 2018, and Non-Standard Disposition of Midcycle AL 5325, dated December 19, 2018 are not shown on this table but appear on Table 1A.</t>
    </r>
  </si>
  <si>
    <r>
      <rPr>
        <vertAlign val="superscript"/>
        <sz val="10"/>
        <rFont val="Arial"/>
        <family val="2"/>
      </rPr>
      <t>2</t>
    </r>
    <r>
      <rPr>
        <sz val="10"/>
        <rFont val="Arial"/>
        <family val="2"/>
      </rPr>
      <t> Current month and YTD expenditures include a quarterly accrual of $8,326,844.18 in the following reporting categories:  Appliances $237,819, Domestic Hot Water $1,894,138,</t>
    </r>
    <r>
      <rPr>
        <sz val="10"/>
        <rFont val="Arial"/>
      </rPr>
      <t xml:space="preserve"> Enclosure $3,014,197,  HVAC $1,734,544, Maintenance $155,216, Customer Enrollment $1,045,346, In Home Energy Education $84,260, Inspections $161,325.</t>
    </r>
  </si>
  <si>
    <r>
      <rPr>
        <b/>
        <sz val="10"/>
        <rFont val="Arial"/>
        <family val="2"/>
      </rPr>
      <t>Note:</t>
    </r>
    <r>
      <rPr>
        <sz val="10"/>
        <rFont val="Arial"/>
        <family val="2"/>
      </rPr>
      <t xml:space="preserve"> In January 2019, a manual adjustment was made to exclude a net accrual/reversal debit amount of $2,781,810 for contractor costs related to all ESA Program measure categories associated to December 2018 activities. This amount will be incorporated in 2018 costs as reported in the SoCalGas’ Annual Report filed May 2019.</t>
    </r>
  </si>
  <si>
    <r>
      <rPr>
        <vertAlign val="superscript"/>
        <sz val="10"/>
        <rFont val="Arial"/>
        <family val="2"/>
      </rPr>
      <t>3</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</si>
  <si>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4</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</si>
  <si>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t xml:space="preserve"> Energy Savings Assistance Program Table 3 - Energy Savings and Average Bill Savings per Treated Home/Common Area </t>
  </si>
  <si>
    <r>
      <t>Households Requested to Recertify</t>
    </r>
    <r>
      <rPr>
        <b/>
        <vertAlign val="superscript"/>
        <sz val="10"/>
        <rFont val="Arial"/>
        <family val="2"/>
      </rPr>
      <t>1</t>
    </r>
  </si>
  <si>
    <t>% of Households Total (C/B)</t>
  </si>
  <si>
    <r>
      <t>Households Recertified</t>
    </r>
    <r>
      <rPr>
        <b/>
        <vertAlign val="superscript"/>
        <sz val="10"/>
        <rFont val="Arial"/>
        <family val="2"/>
      </rPr>
      <t>2</t>
    </r>
  </si>
  <si>
    <r>
      <t>Households De-enrolled</t>
    </r>
    <r>
      <rPr>
        <b/>
        <vertAlign val="superscript"/>
        <sz val="10"/>
        <rFont val="Arial"/>
        <family val="2"/>
      </rPr>
      <t>3</t>
    </r>
  </si>
  <si>
    <r>
      <t>Recertification Rate %</t>
    </r>
    <r>
      <rPr>
        <b/>
        <vertAlign val="superscript"/>
        <sz val="10"/>
        <rFont val="Arial"/>
        <family val="2"/>
      </rPr>
      <t xml:space="preserve">4 </t>
    </r>
    <r>
      <rPr>
        <b/>
        <sz val="10"/>
        <rFont val="Arial"/>
        <family val="2"/>
      </rPr>
      <t>(E/C)</t>
    </r>
  </si>
  <si>
    <t>% of Total Households De-enrolled (F/B)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</si>
</sst>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 numFmtId="181" formatCode="_(&quot;$&quot;* #,##0.0_);_(&quot;$&quot;* \(#,##0.0\);_(&quot;$&quot;* &quot;-&quot;??_);_(@_)"/>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b/>
      <sz val="12"/>
      <color rgb="FFFF0000"/>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vertAlign val="superscript"/>
      <sz val="12"/>
      <name val="Times New Roman"/>
      <family val="1"/>
    </font>
    <font>
      <b/>
      <sz val="12"/>
      <name val="Times New Roman"/>
      <family val="1"/>
    </font>
    <font>
      <sz val="12"/>
      <color theme="1"/>
      <name val="Times New Roman"/>
      <family val="1"/>
    </font>
    <font>
      <sz val="11"/>
      <name val="Calibri"/>
      <family val="2"/>
      <scheme val="minor"/>
    </font>
    <font>
      <vertAlign val="superscript"/>
      <sz val="11"/>
      <name val="Calibri"/>
      <family val="2"/>
      <scheme val="minor"/>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s>
  <borders count="111">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s>
  <cellStyleXfs count="47490">
    <xf numFmtId="0" fontId="0" fillId="0" borderId="0"/>
    <xf numFmtId="170" fontId="18" fillId="2" borderId="0" applyNumberFormat="0" applyBorder="0" applyAlignment="0" applyProtection="0"/>
    <xf numFmtId="170" fontId="18" fillId="3" borderId="0" applyNumberFormat="0" applyBorder="0" applyAlignment="0" applyProtection="0"/>
    <xf numFmtId="170" fontId="18" fillId="4" borderId="0" applyNumberFormat="0" applyBorder="0" applyAlignment="0" applyProtection="0"/>
    <xf numFmtId="170" fontId="18" fillId="5" borderId="0" applyNumberFormat="0" applyBorder="0" applyAlignment="0" applyProtection="0"/>
    <xf numFmtId="170" fontId="18" fillId="6" borderId="0" applyNumberFormat="0" applyBorder="0" applyAlignment="0" applyProtection="0"/>
    <xf numFmtId="170" fontId="18" fillId="7"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11" borderId="0" applyNumberFormat="0" applyBorder="0" applyAlignment="0" applyProtection="0"/>
    <xf numFmtId="170" fontId="19" fillId="12"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9" borderId="0" applyNumberFormat="0" applyBorder="0" applyAlignment="0" applyProtection="0"/>
    <xf numFmtId="166" fontId="38" fillId="20" borderId="1">
      <alignment horizontal="center" vertical="center"/>
    </xf>
    <xf numFmtId="166" fontId="38" fillId="20" borderId="1">
      <alignment horizontal="center" vertical="center"/>
    </xf>
    <xf numFmtId="166" fontId="38" fillId="20" borderId="1">
      <alignment horizontal="center" vertical="center"/>
    </xf>
    <xf numFmtId="166" fontId="38" fillId="20" borderId="1">
      <alignment horizontal="center" vertical="center"/>
    </xf>
    <xf numFmtId="170" fontId="20" fillId="3" borderId="0" applyNumberFormat="0" applyBorder="0" applyAlignment="0" applyProtection="0"/>
    <xf numFmtId="170" fontId="21" fillId="21" borderId="2" applyNumberFormat="0" applyAlignment="0" applyProtection="0"/>
    <xf numFmtId="170" fontId="22" fillId="22" borderId="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70" fontId="23"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0" fontId="24" fillId="4" borderId="0" applyNumberFormat="0" applyBorder="0" applyAlignment="0" applyProtection="0"/>
    <xf numFmtId="38" fontId="39" fillId="23" borderId="0" applyNumberFormat="0" applyBorder="0" applyAlignment="0" applyProtection="0"/>
    <xf numFmtId="38" fontId="39" fillId="23" borderId="0" applyNumberFormat="0" applyBorder="0" applyAlignment="0" applyProtection="0"/>
    <xf numFmtId="170" fontId="40" fillId="0" borderId="0" applyNumberFormat="0" applyFill="0" applyBorder="0" applyAlignment="0" applyProtection="0"/>
    <xf numFmtId="170" fontId="36" fillId="0" borderId="4" applyNumberFormat="0" applyAlignment="0" applyProtection="0">
      <alignment horizontal="left" vertical="center"/>
    </xf>
    <xf numFmtId="170" fontId="36" fillId="0" borderId="5">
      <alignment horizontal="left" vertical="center"/>
    </xf>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25" fillId="0" borderId="7" applyNumberFormat="0" applyFill="0" applyAlignment="0" applyProtection="0"/>
    <xf numFmtId="170" fontId="25"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170" fontId="42" fillId="0" borderId="8" applyNumberFormat="0" applyFill="0" applyAlignment="0" applyProtection="0"/>
    <xf numFmtId="0" fontId="71" fillId="0" borderId="0" applyNumberFormat="0" applyFill="0" applyBorder="0" applyAlignment="0" applyProtection="0">
      <alignment vertical="top"/>
      <protection locked="0"/>
    </xf>
    <xf numFmtId="10" fontId="39" fillId="24" borderId="9" applyNumberFormat="0" applyBorder="0" applyAlignment="0" applyProtection="0"/>
    <xf numFmtId="10" fontId="39" fillId="24" borderId="9" applyNumberFormat="0" applyBorder="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7" fillId="0" borderId="10" applyNumberFormat="0" applyFill="0" applyAlignment="0" applyProtection="0"/>
    <xf numFmtId="170" fontId="28" fillId="25" borderId="0" applyNumberFormat="0" applyBorder="0" applyAlignment="0" applyProtection="0"/>
    <xf numFmtId="37" fontId="43" fillId="0" borderId="0"/>
    <xf numFmtId="37" fontId="43" fillId="0" borderId="0"/>
    <xf numFmtId="37" fontId="43" fillId="0" borderId="0"/>
    <xf numFmtId="37" fontId="43" fillId="0" borderId="0"/>
    <xf numFmtId="169" fontId="44" fillId="0" borderId="0"/>
    <xf numFmtId="169" fontId="44" fillId="0" borderId="0"/>
    <xf numFmtId="169" fontId="44" fillId="0" borderId="0"/>
    <xf numFmtId="169"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170" fontId="58" fillId="0" borderId="0"/>
    <xf numFmtId="17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170" fontId="69"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73" fillId="0" borderId="0"/>
    <xf numFmtId="170" fontId="69" fillId="0" borderId="0"/>
    <xf numFmtId="0" fontId="73" fillId="0" borderId="0"/>
    <xf numFmtId="0" fontId="73" fillId="0" borderId="0"/>
    <xf numFmtId="0" fontId="73" fillId="0" borderId="0"/>
    <xf numFmtId="0" fontId="73" fillId="0" borderId="0"/>
    <xf numFmtId="0" fontId="73" fillId="0" borderId="0"/>
    <xf numFmtId="0" fontId="73" fillId="0" borderId="0"/>
    <xf numFmtId="170" fontId="69" fillId="0" borderId="0"/>
    <xf numFmtId="170" fontId="32" fillId="0" borderId="0"/>
    <xf numFmtId="170" fontId="32" fillId="0" borderId="0"/>
    <xf numFmtId="170" fontId="32" fillId="0" borderId="0"/>
    <xf numFmtId="0" fontId="32" fillId="0" borderId="0"/>
    <xf numFmtId="170" fontId="32" fillId="26" borderId="11" applyNumberFormat="0" applyFont="0" applyAlignment="0" applyProtection="0"/>
    <xf numFmtId="170" fontId="29" fillId="21" borderId="12" applyNumberFormat="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34" fillId="27" borderId="12" applyNumberFormat="0" applyProtection="0">
      <alignment vertical="center"/>
    </xf>
    <xf numFmtId="4" fontId="34" fillId="27" borderId="12" applyNumberFormat="0" applyProtection="0">
      <alignment vertical="center"/>
    </xf>
    <xf numFmtId="4" fontId="70" fillId="28" borderId="9" applyNumberFormat="0" applyProtection="0">
      <alignment horizontal="right" vertical="center" wrapText="1"/>
    </xf>
    <xf numFmtId="4" fontId="34" fillId="27" borderId="12" applyNumberFormat="0" applyProtection="0">
      <alignment vertical="center"/>
    </xf>
    <xf numFmtId="4" fontId="70" fillId="28" borderId="9" applyNumberFormat="0" applyProtection="0">
      <alignment horizontal="right" vertical="center" wrapText="1"/>
    </xf>
    <xf numFmtId="4" fontId="51" fillId="27" borderId="13" applyNumberFormat="0" applyProtection="0">
      <alignment vertical="center"/>
    </xf>
    <xf numFmtId="4" fontId="52" fillId="29" borderId="6">
      <alignment vertical="center"/>
    </xf>
    <xf numFmtId="4" fontId="53" fillId="29" borderId="6">
      <alignment vertical="center"/>
    </xf>
    <xf numFmtId="4" fontId="52" fillId="30" borderId="6">
      <alignment vertical="center"/>
    </xf>
    <xf numFmtId="4" fontId="53" fillId="30" borderId="6">
      <alignment vertical="center"/>
    </xf>
    <xf numFmtId="4" fontId="34" fillId="27" borderId="12"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170" fontId="33" fillId="27" borderId="13" applyNumberFormat="0" applyProtection="0">
      <alignment horizontal="left" vertical="top" indent="1"/>
    </xf>
    <xf numFmtId="4" fontId="54" fillId="31" borderId="9" applyNumberFormat="0" applyProtection="0">
      <alignment horizontal="left" vertical="center"/>
    </xf>
    <xf numFmtId="4" fontId="48" fillId="32" borderId="9" applyNumberFormat="0">
      <alignment horizontal="right" vertical="center"/>
    </xf>
    <xf numFmtId="4" fontId="34" fillId="3" borderId="13" applyNumberFormat="0" applyProtection="0">
      <alignment horizontal="right" vertical="center"/>
    </xf>
    <xf numFmtId="4" fontId="34" fillId="3" borderId="13" applyNumberFormat="0" applyProtection="0">
      <alignment horizontal="right" vertical="center"/>
    </xf>
    <xf numFmtId="4" fontId="34" fillId="9" borderId="13" applyNumberFormat="0" applyProtection="0">
      <alignment horizontal="right" vertical="center"/>
    </xf>
    <xf numFmtId="4" fontId="34" fillId="9" borderId="13" applyNumberFormat="0" applyProtection="0">
      <alignment horizontal="right" vertical="center"/>
    </xf>
    <xf numFmtId="4" fontId="34" fillId="17" borderId="13" applyNumberFormat="0" applyProtection="0">
      <alignment horizontal="right" vertical="center"/>
    </xf>
    <xf numFmtId="4" fontId="34" fillId="17" borderId="13" applyNumberFormat="0" applyProtection="0">
      <alignment horizontal="right" vertical="center"/>
    </xf>
    <xf numFmtId="4" fontId="34" fillId="11" borderId="13" applyNumberFormat="0" applyProtection="0">
      <alignment horizontal="right" vertical="center"/>
    </xf>
    <xf numFmtId="4" fontId="34" fillId="11" borderId="13" applyNumberFormat="0" applyProtection="0">
      <alignment horizontal="right" vertical="center"/>
    </xf>
    <xf numFmtId="4" fontId="34" fillId="15" borderId="13" applyNumberFormat="0" applyProtection="0">
      <alignment horizontal="right" vertical="center"/>
    </xf>
    <xf numFmtId="4" fontId="34" fillId="15" borderId="13" applyNumberFormat="0" applyProtection="0">
      <alignment horizontal="right" vertical="center"/>
    </xf>
    <xf numFmtId="4" fontId="34" fillId="19" borderId="13" applyNumberFormat="0" applyProtection="0">
      <alignment horizontal="right" vertical="center"/>
    </xf>
    <xf numFmtId="4" fontId="34" fillId="19" borderId="13" applyNumberFormat="0" applyProtection="0">
      <alignment horizontal="right" vertical="center"/>
    </xf>
    <xf numFmtId="4" fontId="34" fillId="18" borderId="13" applyNumberFormat="0" applyProtection="0">
      <alignment horizontal="right" vertical="center"/>
    </xf>
    <xf numFmtId="4" fontId="34" fillId="18" borderId="13" applyNumberFormat="0" applyProtection="0">
      <alignment horizontal="right" vertical="center"/>
    </xf>
    <xf numFmtId="4" fontId="34" fillId="33" borderId="13" applyNumberFormat="0" applyProtection="0">
      <alignment horizontal="right" vertical="center"/>
    </xf>
    <xf numFmtId="4" fontId="34" fillId="33" borderId="13" applyNumberFormat="0" applyProtection="0">
      <alignment horizontal="right" vertical="center"/>
    </xf>
    <xf numFmtId="4" fontId="34" fillId="10" borderId="13" applyNumberFormat="0" applyProtection="0">
      <alignment horizontal="right" vertical="center"/>
    </xf>
    <xf numFmtId="4" fontId="34" fillId="10" borderId="13" applyNumberFormat="0" applyProtection="0">
      <alignment horizontal="right" vertical="center"/>
    </xf>
    <xf numFmtId="4" fontId="33"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6" fillId="21" borderId="13" applyNumberFormat="0" applyProtection="0">
      <alignment horizontal="center" vertical="center"/>
    </xf>
    <xf numFmtId="4" fontId="57" fillId="35" borderId="14">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4" fontId="34" fillId="24" borderId="13" applyNumberFormat="0" applyProtection="0">
      <alignment vertical="center"/>
    </xf>
    <xf numFmtId="4" fontId="34" fillId="24" borderId="13" applyNumberFormat="0" applyProtection="0">
      <alignment vertical="center"/>
    </xf>
    <xf numFmtId="4" fontId="59" fillId="24" borderId="13" applyNumberFormat="0" applyProtection="0">
      <alignment vertical="center"/>
    </xf>
    <xf numFmtId="4" fontId="60" fillId="29" borderId="14">
      <alignment vertical="center"/>
    </xf>
    <xf numFmtId="4" fontId="61" fillId="29" borderId="14">
      <alignment vertical="center"/>
    </xf>
    <xf numFmtId="4" fontId="60" fillId="30" borderId="14">
      <alignment vertical="center"/>
    </xf>
    <xf numFmtId="4" fontId="61" fillId="30" borderId="14">
      <alignment vertical="center"/>
    </xf>
    <xf numFmtId="4" fontId="49" fillId="0" borderId="0" applyNumberFormat="0" applyProtection="0">
      <alignment horizontal="left" vertical="center" indent="1"/>
    </xf>
    <xf numFmtId="170" fontId="34" fillId="24" borderId="13" applyNumberFormat="0" applyProtection="0">
      <alignment horizontal="left" vertical="top" indent="1"/>
    </xf>
    <xf numFmtId="170" fontId="34" fillId="24" borderId="13" applyNumberFormat="0" applyProtection="0">
      <alignment horizontal="left" vertical="top" indent="1"/>
    </xf>
    <xf numFmtId="170" fontId="48" fillId="32" borderId="9" applyNumberFormat="0">
      <alignment horizontal="left" vertical="center"/>
    </xf>
    <xf numFmtId="4" fontId="39" fillId="0" borderId="9" applyNumberFormat="0" applyProtection="0">
      <alignment horizontal="left" vertical="center" indent="1"/>
    </xf>
    <xf numFmtId="4" fontId="34" fillId="39" borderId="12" applyNumberFormat="0" applyProtection="0">
      <alignment horizontal="right" vertical="center"/>
    </xf>
    <xf numFmtId="4" fontId="34" fillId="39" borderId="12" applyNumberFormat="0" applyProtection="0">
      <alignment horizontal="right" vertical="center"/>
    </xf>
    <xf numFmtId="4" fontId="69" fillId="0" borderId="9" applyNumberFormat="0" applyProtection="0">
      <alignment horizontal="right" vertical="center" wrapText="1"/>
    </xf>
    <xf numFmtId="4" fontId="34" fillId="39" borderId="12" applyNumberFormat="0" applyProtection="0">
      <alignment horizontal="right" vertical="center"/>
    </xf>
    <xf numFmtId="4" fontId="69" fillId="0" borderId="9" applyNumberFormat="0" applyProtection="0">
      <alignment horizontal="right" vertical="center" wrapText="1"/>
    </xf>
    <xf numFmtId="4" fontId="59" fillId="40" borderId="13" applyNumberFormat="0" applyProtection="0">
      <alignment horizontal="right" vertical="center"/>
    </xf>
    <xf numFmtId="4" fontId="62" fillId="29" borderId="14">
      <alignment vertical="center"/>
    </xf>
    <xf numFmtId="4" fontId="63" fillId="29" borderId="14">
      <alignment vertical="center"/>
    </xf>
    <xf numFmtId="4" fontId="62" fillId="30" borderId="14">
      <alignment vertical="center"/>
    </xf>
    <xf numFmtId="4" fontId="63" fillId="41" borderId="14">
      <alignment vertical="center"/>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52" fillId="29" borderId="15">
      <alignment vertical="center"/>
    </xf>
    <xf numFmtId="4" fontId="53" fillId="29" borderId="15">
      <alignment vertical="center"/>
    </xf>
    <xf numFmtId="4" fontId="52" fillId="30" borderId="14">
      <alignment vertical="center"/>
    </xf>
    <xf numFmtId="4" fontId="53" fillId="30" borderId="14">
      <alignment vertical="center"/>
    </xf>
    <xf numFmtId="4" fontId="66" fillId="24" borderId="15">
      <alignment horizontal="left" vertical="center" indent="1"/>
    </xf>
    <xf numFmtId="4" fontId="47" fillId="0" borderId="0" applyNumberFormat="0" applyProtection="0">
      <alignment vertical="center"/>
    </xf>
    <xf numFmtId="4" fontId="67" fillId="0" borderId="13" applyNumberFormat="0" applyProtection="0">
      <alignment horizontal="right" vertical="center"/>
    </xf>
    <xf numFmtId="4" fontId="37" fillId="0" borderId="13" applyNumberFormat="0" applyProtection="0">
      <alignment horizontal="right" vertical="center"/>
    </xf>
    <xf numFmtId="170" fontId="68" fillId="35" borderId="16">
      <protection locked="0"/>
    </xf>
    <xf numFmtId="170" fontId="68" fillId="44" borderId="0"/>
    <xf numFmtId="170" fontId="50" fillId="0" borderId="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37" fontId="39" fillId="27" borderId="0" applyNumberFormat="0" applyBorder="0" applyAlignment="0" applyProtection="0"/>
    <xf numFmtId="37" fontId="39" fillId="27" borderId="0" applyNumberFormat="0" applyBorder="0" applyAlignment="0" applyProtection="0"/>
    <xf numFmtId="37" fontId="39" fillId="0" borderId="0"/>
    <xf numFmtId="37" fontId="39" fillId="0" borderId="0"/>
    <xf numFmtId="37" fontId="39" fillId="0" borderId="0"/>
    <xf numFmtId="37" fontId="39" fillId="0" borderId="0"/>
    <xf numFmtId="3" fontId="46" fillId="0" borderId="8" applyProtection="0"/>
    <xf numFmtId="170" fontId="31" fillId="0" borderId="0" applyNumberFormat="0" applyFill="0" applyBorder="0" applyAlignment="0" applyProtection="0"/>
    <xf numFmtId="0" fontId="73" fillId="0" borderId="0"/>
    <xf numFmtId="0" fontId="44" fillId="0" borderId="0"/>
    <xf numFmtId="0" fontId="73" fillId="0" borderId="0"/>
    <xf numFmtId="4" fontId="37" fillId="0" borderId="13" applyNumberFormat="0" applyProtection="0">
      <alignment horizontal="right" vertical="center"/>
    </xf>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17" fillId="0" borderId="0"/>
    <xf numFmtId="0" fontId="8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8"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9" fontId="80" fillId="0" borderId="0" applyFont="0" applyFill="0" applyBorder="0" applyAlignment="0" applyProtection="0"/>
    <xf numFmtId="0" fontId="30" fillId="0" borderId="0" applyNumberFormat="0" applyFill="0" applyBorder="0" applyAlignment="0" applyProtection="0"/>
    <xf numFmtId="0" fontId="83" fillId="0" borderId="69" applyNumberFormat="0" applyFill="0" applyAlignment="0" applyProtection="0"/>
    <xf numFmtId="0" fontId="31" fillId="0" borderId="0" applyNumberFormat="0" applyFill="0" applyBorder="0" applyAlignment="0" applyProtection="0"/>
    <xf numFmtId="0" fontId="17" fillId="0" borderId="0"/>
    <xf numFmtId="0" fontId="32" fillId="0" borderId="0"/>
    <xf numFmtId="173" fontId="85"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xf numFmtId="0" fontId="40" fillId="0" borderId="0" applyNumberFormat="0" applyFill="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41"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42" fillId="0" borderId="8" applyNumberFormat="0" applyFill="0" applyAlignment="0" applyProtection="0"/>
    <xf numFmtId="0" fontId="32" fillId="0" borderId="0"/>
    <xf numFmtId="0" fontId="32" fillId="0" borderId="0"/>
    <xf numFmtId="0" fontId="32" fillId="0" borderId="0"/>
    <xf numFmtId="0" fontId="17" fillId="0" borderId="0"/>
    <xf numFmtId="9" fontId="32" fillId="0" borderId="0" applyFont="0" applyFill="0" applyBorder="0" applyAlignment="0" applyProtection="0"/>
    <xf numFmtId="4" fontId="86" fillId="27" borderId="70" applyNumberFormat="0" applyProtection="0">
      <alignment vertical="center"/>
    </xf>
    <xf numFmtId="4" fontId="87" fillId="27" borderId="70" applyNumberFormat="0" applyProtection="0">
      <alignment vertical="center"/>
    </xf>
    <xf numFmtId="4" fontId="88" fillId="27" borderId="70" applyNumberFormat="0" applyProtection="0">
      <alignment horizontal="left" vertical="center" indent="1"/>
    </xf>
    <xf numFmtId="0" fontId="33" fillId="27" borderId="13" applyNumberFormat="0" applyProtection="0">
      <alignment horizontal="left" vertical="top" indent="1"/>
    </xf>
    <xf numFmtId="4" fontId="89" fillId="34" borderId="70" applyNumberFormat="0" applyProtection="0">
      <alignment horizontal="left" vertical="center" indent="1"/>
    </xf>
    <xf numFmtId="4" fontId="62" fillId="41" borderId="70" applyNumberFormat="0" applyProtection="0">
      <alignment vertical="center"/>
    </xf>
    <xf numFmtId="4" fontId="76" fillId="50" borderId="70" applyNumberFormat="0" applyProtection="0">
      <alignment vertical="center"/>
    </xf>
    <xf numFmtId="4" fontId="62" fillId="29" borderId="70" applyNumberFormat="0" applyProtection="0">
      <alignment vertical="center"/>
    </xf>
    <xf numFmtId="4" fontId="52" fillId="41" borderId="70" applyNumberFormat="0" applyProtection="0">
      <alignment vertical="center"/>
    </xf>
    <xf numFmtId="4" fontId="66" fillId="51" borderId="70" applyNumberFormat="0" applyProtection="0">
      <alignment horizontal="left" vertical="center" indent="1"/>
    </xf>
    <xf numFmtId="4" fontId="66" fillId="38" borderId="70" applyNumberFormat="0" applyProtection="0">
      <alignment horizontal="left" vertical="center" indent="1"/>
    </xf>
    <xf numFmtId="4" fontId="90" fillId="34" borderId="70" applyNumberFormat="0" applyProtection="0">
      <alignment horizontal="left" vertical="center" indent="1"/>
    </xf>
    <xf numFmtId="4" fontId="91" fillId="20" borderId="70" applyNumberFormat="0" applyProtection="0">
      <alignment vertical="center"/>
    </xf>
    <xf numFmtId="4" fontId="57" fillId="35" borderId="70" applyNumberFormat="0" applyProtection="0">
      <alignment horizontal="left" vertical="center" indent="1"/>
    </xf>
    <xf numFmtId="4" fontId="92" fillId="38" borderId="70" applyNumberFormat="0" applyProtection="0">
      <alignment horizontal="left" vertical="center" indent="1"/>
    </xf>
    <xf numFmtId="4" fontId="93" fillId="34" borderId="70"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4" fontId="94" fillId="35" borderId="70" applyNumberFormat="0" applyProtection="0">
      <alignment vertical="center"/>
    </xf>
    <xf numFmtId="4" fontId="95" fillId="35" borderId="70" applyNumberFormat="0" applyProtection="0">
      <alignment vertical="center"/>
    </xf>
    <xf numFmtId="4" fontId="66" fillId="38" borderId="70" applyNumberFormat="0" applyProtection="0">
      <alignment horizontal="left" vertical="center" indent="1"/>
    </xf>
    <xf numFmtId="0" fontId="34" fillId="24" borderId="13" applyNumberFormat="0" applyProtection="0">
      <alignment horizontal="left" vertical="top" indent="1"/>
    </xf>
    <xf numFmtId="0" fontId="34" fillId="24" borderId="13" applyNumberFormat="0" applyProtection="0">
      <alignment horizontal="left" vertical="top" indent="1"/>
    </xf>
    <xf numFmtId="4" fontId="96" fillId="35" borderId="70" applyNumberFormat="0" applyProtection="0">
      <alignment vertical="center"/>
    </xf>
    <xf numFmtId="4" fontId="97" fillId="35" borderId="70" applyNumberFormat="0" applyProtection="0">
      <alignment vertical="center"/>
    </xf>
    <xf numFmtId="4" fontId="66" fillId="38" borderId="70" applyNumberFormat="0" applyProtection="0">
      <alignment horizontal="left" vertical="center" indent="1"/>
    </xf>
    <xf numFmtId="0" fontId="34" fillId="37" borderId="13" applyNumberFormat="0" applyProtection="0">
      <alignment horizontal="left" vertical="top" indent="1"/>
    </xf>
    <xf numFmtId="0" fontId="34" fillId="37" borderId="13" applyNumberFormat="0" applyProtection="0">
      <alignment horizontal="left" vertical="top" indent="1"/>
    </xf>
    <xf numFmtId="4" fontId="64" fillId="35" borderId="70" applyNumberFormat="0" applyProtection="0">
      <alignment vertical="center"/>
    </xf>
    <xf numFmtId="4" fontId="65" fillId="35" borderId="70" applyNumberFormat="0" applyProtection="0">
      <alignment vertical="center"/>
    </xf>
    <xf numFmtId="4" fontId="66" fillId="24" borderId="70" applyNumberFormat="0" applyProtection="0">
      <alignment horizontal="left" vertical="center" indent="1"/>
    </xf>
    <xf numFmtId="4" fontId="98" fillId="20" borderId="70" applyNumberFormat="0" applyProtection="0">
      <alignment horizontal="left" indent="1"/>
    </xf>
    <xf numFmtId="4" fontId="84" fillId="35" borderId="70" applyNumberFormat="0" applyProtection="0">
      <alignment vertical="center"/>
    </xf>
    <xf numFmtId="0" fontId="45" fillId="0" borderId="0" applyNumberFormat="0" applyFon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17" fillId="0" borderId="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0" fontId="32" fillId="0" borderId="0"/>
    <xf numFmtId="0" fontId="32" fillId="0" borderId="0"/>
    <xf numFmtId="0" fontId="32" fillId="0" borderId="0"/>
    <xf numFmtId="0" fontId="32" fillId="0"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32"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13"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3" borderId="2" applyNumberFormat="0" applyAlignment="0" applyProtection="0"/>
    <xf numFmtId="0" fontId="21" fillId="53" borderId="2" applyNumberFormat="0" applyAlignment="0" applyProtection="0"/>
    <xf numFmtId="0" fontId="21" fillId="21" borderId="2" applyNumberFormat="0" applyAlignment="0" applyProtection="0"/>
    <xf numFmtId="0" fontId="21" fillId="53" borderId="2" applyNumberFormat="0" applyAlignment="0" applyProtection="0"/>
    <xf numFmtId="0" fontId="21" fillId="53" borderId="2" applyNumberFormat="0" applyAlignment="0" applyProtection="0"/>
    <xf numFmtId="0" fontId="21" fillId="53" borderId="2" applyNumberFormat="0" applyAlignment="0" applyProtection="0"/>
    <xf numFmtId="43" fontId="32"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0" fontId="101" fillId="0" borderId="71" applyNumberFormat="0" applyFill="0" applyAlignment="0" applyProtection="0"/>
    <xf numFmtId="0" fontId="101" fillId="0" borderId="71" applyNumberFormat="0" applyFill="0" applyAlignment="0" applyProtection="0"/>
    <xf numFmtId="0" fontId="81" fillId="0" borderId="68" applyNumberFormat="0" applyFill="0" applyAlignment="0" applyProtection="0"/>
    <xf numFmtId="0" fontId="101" fillId="0" borderId="71" applyNumberFormat="0" applyFill="0" applyAlignment="0" applyProtection="0"/>
    <xf numFmtId="0" fontId="101" fillId="0" borderId="71" applyNumberFormat="0" applyFill="0" applyAlignment="0" applyProtection="0"/>
    <xf numFmtId="0" fontId="101" fillId="0" borderId="71"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36" fillId="0" borderId="0" applyNumberFormat="0" applyFont="0" applyFill="0" applyBorder="0" applyProtection="0"/>
    <xf numFmtId="0" fontId="102" fillId="0" borderId="6" applyNumberFormat="0" applyFill="0" applyAlignment="0" applyProtection="0"/>
    <xf numFmtId="0" fontId="102" fillId="0" borderId="6" applyNumberFormat="0" applyFill="0" applyAlignment="0" applyProtection="0"/>
    <xf numFmtId="0" fontId="8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99" fillId="0" borderId="72" applyNumberFormat="0" applyFill="0" applyAlignment="0" applyProtection="0"/>
    <xf numFmtId="0" fontId="99" fillId="0" borderId="72" applyNumberFormat="0" applyFill="0" applyAlignment="0" applyProtection="0"/>
    <xf numFmtId="0" fontId="25" fillId="0" borderId="7" applyNumberFormat="0" applyFill="0" applyAlignment="0" applyProtection="0"/>
    <xf numFmtId="0" fontId="99" fillId="0" borderId="72" applyNumberFormat="0" applyFill="0" applyAlignment="0" applyProtection="0"/>
    <xf numFmtId="0" fontId="99" fillId="0" borderId="72" applyNumberFormat="0" applyFill="0" applyAlignment="0" applyProtection="0"/>
    <xf numFmtId="0" fontId="99" fillId="0" borderId="72"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25" borderId="2" applyNumberFormat="0" applyAlignment="0" applyProtection="0"/>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80"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0" borderId="0"/>
    <xf numFmtId="0" fontId="17" fillId="0" borderId="0"/>
    <xf numFmtId="0" fontId="32" fillId="0" borderId="0"/>
    <xf numFmtId="0" fontId="32" fillId="0" borderId="0"/>
    <xf numFmtId="0" fontId="17"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80" fillId="0" borderId="0"/>
    <xf numFmtId="0" fontId="32" fillId="0" borderId="0"/>
    <xf numFmtId="0" fontId="32" fillId="0" borderId="0"/>
    <xf numFmtId="0" fontId="17"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26" borderId="11" applyNumberFormat="0" applyFont="0" applyAlignment="0" applyProtection="0"/>
    <xf numFmtId="0" fontId="32" fillId="26" borderId="11" applyNumberFormat="0" applyFont="0" applyAlignment="0" applyProtection="0"/>
    <xf numFmtId="0" fontId="80"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29" fillId="53" borderId="12" applyNumberFormat="0" applyAlignment="0" applyProtection="0"/>
    <xf numFmtId="0" fontId="29" fillId="53" borderId="12" applyNumberFormat="0" applyAlignment="0" applyProtection="0"/>
    <xf numFmtId="0" fontId="29" fillId="21" borderId="12" applyNumberFormat="0" applyAlignment="0" applyProtection="0"/>
    <xf numFmtId="0" fontId="29" fillId="53" borderId="12" applyNumberFormat="0" applyAlignment="0" applyProtection="0"/>
    <xf numFmtId="0" fontId="29" fillId="53" borderId="12" applyNumberFormat="0" applyAlignment="0" applyProtection="0"/>
    <xf numFmtId="0" fontId="29" fillId="53" borderId="12" applyNumberFormat="0" applyAlignment="0" applyProtection="0"/>
    <xf numFmtId="9"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83" fillId="0" borderId="73" applyNumberFormat="0" applyFill="0" applyAlignment="0" applyProtection="0"/>
    <xf numFmtId="0" fontId="83" fillId="0" borderId="73" applyNumberFormat="0" applyFill="0" applyAlignment="0" applyProtection="0"/>
    <xf numFmtId="0" fontId="83" fillId="0" borderId="69" applyNumberFormat="0" applyFill="0" applyAlignment="0" applyProtection="0"/>
    <xf numFmtId="0" fontId="83" fillId="0" borderId="73" applyNumberFormat="0" applyFill="0" applyAlignment="0" applyProtection="0"/>
    <xf numFmtId="0" fontId="83" fillId="0" borderId="73" applyNumberFormat="0" applyFill="0" applyAlignment="0" applyProtection="0"/>
    <xf numFmtId="0" fontId="83" fillId="0" borderId="73" applyNumberFormat="0" applyFill="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9" fontId="103" fillId="0" borderId="0" applyFont="0" applyFill="0" applyBorder="0" applyAlignment="0" applyProtection="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9"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2" fillId="0" borderId="0" applyFont="0" applyFill="0" applyBorder="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6" fillId="0" borderId="0"/>
    <xf numFmtId="0" fontId="12" fillId="0" borderId="0"/>
    <xf numFmtId="9" fontId="80" fillId="0" borderId="0" applyFont="0" applyFill="0" applyBorder="0" applyAlignment="0" applyProtection="0"/>
    <xf numFmtId="0" fontId="26" fillId="7" borderId="2" applyNumberFormat="0" applyAlignment="0" applyProtection="0"/>
    <xf numFmtId="43" fontId="80" fillId="0" borderId="0" applyFont="0" applyFill="0" applyBorder="0" applyAlignment="0" applyProtection="0"/>
    <xf numFmtId="0" fontId="80"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9" fontId="3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43"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6" fillId="7" borderId="2" applyNumberFormat="0" applyAlignment="0" applyProtection="0"/>
    <xf numFmtId="0" fontId="80" fillId="0" borderId="0"/>
    <xf numFmtId="0" fontId="26" fillId="7" borderId="2" applyNumberFormat="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2" fillId="0" borderId="0" applyFont="0" applyFill="0" applyBorder="0" applyAlignment="0" applyProtection="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8"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0" fontId="30" fillId="0" borderId="0" applyNumberFormat="0" applyFill="0" applyBorder="0" applyAlignment="0" applyProtection="0"/>
    <xf numFmtId="0" fontId="83" fillId="0" borderId="69" applyNumberFormat="0" applyFill="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0"/>
    <xf numFmtId="170" fontId="32" fillId="42" borderId="12" applyNumberFormat="0" applyProtection="0">
      <alignment horizontal="left" vertical="center" indent="1"/>
    </xf>
    <xf numFmtId="4" fontId="34" fillId="39" borderId="12" applyNumberFormat="0" applyProtection="0">
      <alignment horizontal="right" vertical="center"/>
    </xf>
    <xf numFmtId="170" fontId="34" fillId="24" borderId="13" applyNumberFormat="0" applyProtection="0">
      <alignment horizontal="left" vertical="top" indent="1"/>
    </xf>
    <xf numFmtId="4" fontId="59" fillId="24" borderId="13" applyNumberFormat="0" applyProtection="0">
      <alignment vertical="center"/>
    </xf>
    <xf numFmtId="4" fontId="34" fillId="24" borderId="13" applyNumberFormat="0" applyProtection="0">
      <alignment vertical="center"/>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33" fillId="27" borderId="13" applyNumberFormat="0" applyProtection="0">
      <alignment horizontal="left" vertical="top" indent="1"/>
    </xf>
    <xf numFmtId="170" fontId="32" fillId="0" borderId="0"/>
    <xf numFmtId="170" fontId="19" fillId="13" borderId="0" applyNumberFormat="0" applyBorder="0" applyAlignment="0" applyProtection="0"/>
    <xf numFmtId="170" fontId="19" fillId="9" borderId="0" applyNumberFormat="0" applyBorder="0" applyAlignment="0" applyProtection="0"/>
    <xf numFmtId="170" fontId="18" fillId="2" borderId="0" applyNumberFormat="0" applyBorder="0" applyAlignment="0" applyProtection="0"/>
    <xf numFmtId="170" fontId="69" fillId="0" borderId="0"/>
    <xf numFmtId="170" fontId="32" fillId="0" borderId="0"/>
    <xf numFmtId="170" fontId="58" fillId="0" borderId="9" applyNumberFormat="0" applyProtection="0">
      <alignment horizontal="left" vertical="center" indent="2"/>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57" fillId="35" borderId="14">
      <alignment horizontal="left" vertical="center" indent="1"/>
    </xf>
    <xf numFmtId="4" fontId="56" fillId="21" borderId="13" applyNumberFormat="0" applyProtection="0">
      <alignment horizontal="center" vertical="center"/>
    </xf>
    <xf numFmtId="4" fontId="55" fillId="34" borderId="0" applyNumberFormat="0" applyProtection="0">
      <alignment horizontal="left" vertical="center" indent="1"/>
    </xf>
    <xf numFmtId="4" fontId="34" fillId="0" borderId="9" applyNumberFormat="0" applyProtection="0">
      <alignment horizontal="left" vertical="center" indent="1"/>
    </xf>
    <xf numFmtId="4" fontId="33" fillId="0" borderId="9" applyNumberFormat="0" applyProtection="0">
      <alignment horizontal="left" vertical="center" indent="1"/>
    </xf>
    <xf numFmtId="4" fontId="54" fillId="31" borderId="9" applyNumberFormat="0" applyProtection="0">
      <alignment horizontal="left" vertical="center"/>
    </xf>
    <xf numFmtId="4" fontId="34" fillId="27" borderId="12" applyNumberFormat="0" applyProtection="0">
      <alignment horizontal="left" vertical="center" indent="1"/>
    </xf>
    <xf numFmtId="9" fontId="32" fillId="0" borderId="0" applyFont="0" applyFill="0" applyBorder="0" applyAlignment="0" applyProtection="0"/>
    <xf numFmtId="9" fontId="32" fillId="0" borderId="0" applyFont="0" applyFill="0" applyBorder="0" applyAlignment="0" applyProtection="0"/>
    <xf numFmtId="170" fontId="29" fillId="21" borderId="12" applyNumberFormat="0" applyAlignment="0" applyProtection="0"/>
    <xf numFmtId="170" fontId="32" fillId="0" borderId="0"/>
    <xf numFmtId="0" fontId="32" fillId="0" borderId="0"/>
    <xf numFmtId="170" fontId="58" fillId="0" borderId="0"/>
    <xf numFmtId="170" fontId="32" fillId="0" borderId="0"/>
    <xf numFmtId="0" fontId="32" fillId="0" borderId="0"/>
    <xf numFmtId="170" fontId="28" fillId="25" borderId="0" applyNumberFormat="0" applyBorder="0" applyAlignment="0" applyProtection="0"/>
    <xf numFmtId="170" fontId="27" fillId="0" borderId="10" applyNumberFormat="0" applyFill="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42" fillId="0" borderId="8" applyNumberFormat="0" applyFill="0" applyAlignment="0" applyProtection="0"/>
    <xf numFmtId="170" fontId="25" fillId="0" borderId="0" applyNumberFormat="0" applyFill="0" applyBorder="0" applyAlignment="0" applyProtection="0"/>
    <xf numFmtId="170" fontId="25" fillId="0" borderId="7" applyNumberFormat="0" applyFill="0" applyAlignment="0" applyProtection="0"/>
    <xf numFmtId="170" fontId="36" fillId="0" borderId="0" applyNumberFormat="0" applyFont="0" applyFill="0" applyBorder="0" applyProtection="0"/>
    <xf numFmtId="170" fontId="36" fillId="0" borderId="0" applyNumberFormat="0" applyFont="0" applyFill="0" applyBorder="0" applyProtection="0"/>
    <xf numFmtId="170" fontId="41" fillId="0" borderId="0" applyNumberFormat="0" applyFont="0" applyFill="0" applyBorder="0" applyProtection="0"/>
    <xf numFmtId="170" fontId="36" fillId="0" borderId="5">
      <alignment horizontal="left" vertical="center"/>
    </xf>
    <xf numFmtId="170" fontId="40" fillId="0" borderId="0" applyNumberFormat="0" applyFill="0" applyBorder="0" applyAlignment="0" applyProtection="0"/>
    <xf numFmtId="170" fontId="23" fillId="0" borderId="0" applyNumberForma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22" borderId="3" applyNumberFormat="0" applyAlignment="0" applyProtection="0"/>
    <xf numFmtId="170" fontId="21" fillId="21" borderId="2" applyNumberFormat="0" applyAlignment="0" applyProtection="0"/>
    <xf numFmtId="170" fontId="20" fillId="3"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3" borderId="0" applyNumberFormat="0" applyBorder="0" applyAlignment="0" applyProtection="0"/>
    <xf numFmtId="170" fontId="19" fillId="18" borderId="0" applyNumberFormat="0" applyBorder="0" applyAlignment="0" applyProtection="0"/>
    <xf numFmtId="170" fontId="19" fillId="17" borderId="0" applyNumberFormat="0" applyBorder="0" applyAlignment="0" applyProtection="0"/>
    <xf numFmtId="170" fontId="19" fillId="16" borderId="0" applyNumberFormat="0" applyBorder="0" applyAlignment="0" applyProtection="0"/>
    <xf numFmtId="170" fontId="19" fillId="15" borderId="0" applyNumberFormat="0" applyBorder="0" applyAlignment="0" applyProtection="0"/>
    <xf numFmtId="170" fontId="19" fillId="14" borderId="0" applyNumberFormat="0" applyBorder="0" applyAlignment="0" applyProtection="0"/>
    <xf numFmtId="170" fontId="18" fillId="8" borderId="0" applyNumberFormat="0" applyBorder="0" applyAlignment="0" applyProtection="0"/>
    <xf numFmtId="170" fontId="19" fillId="12" borderId="0" applyNumberFormat="0" applyBorder="0" applyAlignment="0" applyProtection="0"/>
    <xf numFmtId="170" fontId="18" fillId="11" borderId="0" applyNumberFormat="0" applyBorder="0" applyAlignment="0" applyProtection="0"/>
    <xf numFmtId="170" fontId="18" fillId="10" borderId="0" applyNumberFormat="0" applyBorder="0" applyAlignment="0" applyProtection="0"/>
    <xf numFmtId="170" fontId="18" fillId="6" borderId="0" applyNumberFormat="0" applyBorder="0" applyAlignment="0" applyProtection="0"/>
    <xf numFmtId="170" fontId="18" fillId="5" borderId="0" applyNumberFormat="0" applyBorder="0" applyAlignment="0" applyProtection="0"/>
    <xf numFmtId="170" fontId="18" fillId="4" borderId="0" applyNumberFormat="0" applyBorder="0" applyAlignment="0" applyProtection="0"/>
    <xf numFmtId="170" fontId="18" fillId="3" borderId="0" applyNumberFormat="0" applyBorder="0" applyAlignment="0" applyProtection="0"/>
    <xf numFmtId="170" fontId="32" fillId="34" borderId="13" applyNumberFormat="0" applyProtection="0">
      <alignment horizontal="left" vertical="top"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34" fillId="27" borderId="12" applyNumberFormat="0" applyProtection="0">
      <alignment vertical="center"/>
    </xf>
    <xf numFmtId="9" fontId="32" fillId="0" borderId="0" applyFont="0" applyFill="0" applyBorder="0" applyAlignment="0" applyProtection="0"/>
    <xf numFmtId="0" fontId="32" fillId="0" borderId="0"/>
    <xf numFmtId="170" fontId="32" fillId="26" borderId="11" applyNumberFormat="0" applyFont="0" applyAlignment="0" applyProtection="0"/>
    <xf numFmtId="170" fontId="32" fillId="0" borderId="0"/>
    <xf numFmtId="170" fontId="58" fillId="0" borderId="0"/>
    <xf numFmtId="170" fontId="41" fillId="0" borderId="0" applyNumberFormat="0" applyFont="0" applyFill="0" applyBorder="0" applyProtection="0"/>
    <xf numFmtId="170" fontId="36" fillId="0" borderId="4" applyNumberFormat="0" applyAlignment="0" applyProtection="0">
      <alignment horizontal="left" vertical="center"/>
    </xf>
    <xf numFmtId="170" fontId="24" fillId="4" borderId="0" applyNumberFormat="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69" fillId="0" borderId="0"/>
    <xf numFmtId="4" fontId="59" fillId="40" borderId="13" applyNumberFormat="0" applyProtection="0">
      <alignment horizontal="right" vertical="center"/>
    </xf>
    <xf numFmtId="170" fontId="34" fillId="24" borderId="13" applyNumberFormat="0" applyProtection="0">
      <alignment horizontal="left" vertical="top" indent="1"/>
    </xf>
    <xf numFmtId="4" fontId="49" fillId="0" borderId="0" applyNumberFormat="0" applyProtection="0">
      <alignment horizontal="left" vertical="center"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4" borderId="13" applyNumberFormat="0" applyProtection="0">
      <alignment horizontal="left" vertical="top" indent="1"/>
    </xf>
    <xf numFmtId="4" fontId="51" fillId="27" borderId="13" applyNumberFormat="0" applyProtection="0">
      <alignment vertical="center"/>
    </xf>
    <xf numFmtId="170" fontId="19" fillId="10" borderId="0" applyNumberFormat="0" applyBorder="0" applyAlignment="0" applyProtection="0"/>
    <xf numFmtId="170" fontId="18" fillId="7" borderId="0" applyNumberFormat="0" applyBorder="0" applyAlignment="0" applyProtection="0"/>
    <xf numFmtId="0" fontId="107" fillId="0" borderId="0"/>
    <xf numFmtId="170" fontId="69" fillId="0" borderId="0"/>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66" fillId="24" borderId="15">
      <alignment horizontal="left" vertical="center" indent="1"/>
    </xf>
    <xf numFmtId="4" fontId="47" fillId="0" borderId="0" applyNumberFormat="0" applyProtection="0">
      <alignment vertical="center"/>
    </xf>
    <xf numFmtId="4" fontId="37" fillId="0" borderId="13" applyNumberFormat="0" applyProtection="0">
      <alignment horizontal="right" vertical="center"/>
    </xf>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0" fontId="107" fillId="0" borderId="0"/>
    <xf numFmtId="170" fontId="31" fillId="0" borderId="0" applyNumberForma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41" fillId="0" borderId="0" applyNumberFormat="0" applyFont="0" applyFill="0" applyBorder="0" applyProtection="0"/>
    <xf numFmtId="0" fontId="36" fillId="0" borderId="0" applyNumberFormat="0" applyFon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17" applyNumberFormat="0" applyFill="0" applyBorder="0" applyAlignment="0" applyProtection="0"/>
    <xf numFmtId="0" fontId="8" fillId="0" borderId="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6" fillId="7" borderId="2" applyNumberFormat="0" applyAlignment="0" applyProtection="0"/>
    <xf numFmtId="43" fontId="80" fillId="0" borderId="0" applyFont="0" applyFill="0" applyBorder="0" applyAlignment="0" applyProtection="0"/>
    <xf numFmtId="9" fontId="80" fillId="0" borderId="0" applyFont="0" applyFill="0" applyBorder="0" applyAlignment="0" applyProtection="0"/>
    <xf numFmtId="0" fontId="80"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100" fillId="0" borderId="0" applyNumberFormat="0" applyFill="0" applyBorder="0" applyAlignment="0" applyProtection="0"/>
    <xf numFmtId="0" fontId="32" fillId="8" borderId="13" applyNumberFormat="0" applyProtection="0">
      <alignment horizontal="left" vertical="center" indent="1"/>
    </xf>
    <xf numFmtId="0" fontId="32" fillId="87" borderId="13" applyNumberFormat="0" applyProtection="0">
      <alignment horizontal="left" vertical="center" indent="1"/>
    </xf>
    <xf numFmtId="0" fontId="126" fillId="104" borderId="2" applyNumberFormat="0" applyAlignment="0" applyProtection="0"/>
    <xf numFmtId="176" fontId="32" fillId="0" borderId="0" applyFont="0" applyFill="0" applyBorder="0" applyAlignment="0" applyProtection="0"/>
    <xf numFmtId="0" fontId="83" fillId="105" borderId="0" applyNumberFormat="0" applyBorder="0" applyAlignment="0" applyProtection="0"/>
    <xf numFmtId="0" fontId="127" fillId="0" borderId="0" applyNumberFormat="0" applyFill="0" applyBorder="0" applyAlignment="0" applyProtection="0"/>
    <xf numFmtId="0" fontId="99" fillId="0" borderId="91" applyNumberFormat="0" applyFill="0" applyAlignment="0" applyProtection="0"/>
    <xf numFmtId="0" fontId="29" fillId="104" borderId="12" applyNumberFormat="0" applyAlignment="0" applyProtection="0"/>
    <xf numFmtId="0" fontId="32" fillId="8" borderId="13" applyNumberFormat="0" applyProtection="0">
      <alignment horizontal="left" vertical="top" indent="1"/>
    </xf>
    <xf numFmtId="0" fontId="32" fillId="52" borderId="13" applyNumberFormat="0" applyProtection="0">
      <alignment horizontal="left" vertical="top" indent="1"/>
    </xf>
    <xf numFmtId="0" fontId="7" fillId="66" borderId="0" applyNumberFormat="0" applyBorder="0" applyAlignment="0" applyProtection="0"/>
    <xf numFmtId="4" fontId="34" fillId="87" borderId="13" applyNumberFormat="0" applyProtection="0">
      <alignment horizontal="left" vertical="center" indent="1"/>
    </xf>
    <xf numFmtId="4" fontId="34" fillId="40" borderId="13" applyNumberFormat="0" applyProtection="0">
      <alignment horizontal="right" vertical="center"/>
    </xf>
    <xf numFmtId="0" fontId="34" fillId="87" borderId="13" applyNumberFormat="0" applyProtection="0">
      <alignment horizontal="left" vertical="top" indent="1"/>
    </xf>
    <xf numFmtId="0" fontId="34" fillId="26" borderId="13" applyNumberFormat="0" applyProtection="0">
      <alignment horizontal="left" vertical="top" indent="1"/>
    </xf>
    <xf numFmtId="0" fontId="7" fillId="79" borderId="0" applyNumberFormat="0" applyBorder="0" applyAlignment="0" applyProtection="0"/>
    <xf numFmtId="4" fontId="34" fillId="87" borderId="0" applyNumberFormat="0" applyProtection="0">
      <alignment horizontal="left" vertical="center" indent="1"/>
    </xf>
    <xf numFmtId="0" fontId="83" fillId="0" borderId="94" applyNumberFormat="0" applyFill="0" applyAlignment="0" applyProtection="0"/>
    <xf numFmtId="0" fontId="123" fillId="84" borderId="0" applyNumberFormat="0" applyBorder="0" applyAlignment="0" applyProtection="0"/>
    <xf numFmtId="0" fontId="7" fillId="82" borderId="0" applyNumberFormat="0" applyBorder="0" applyAlignment="0" applyProtection="0"/>
    <xf numFmtId="0" fontId="7" fillId="78" borderId="0" applyNumberFormat="0" applyBorder="0" applyAlignment="0" applyProtection="0"/>
    <xf numFmtId="4" fontId="33" fillId="25" borderId="13" applyNumberFormat="0" applyProtection="0">
      <alignment horizontal="left" vertical="center" indent="1"/>
    </xf>
    <xf numFmtId="4" fontId="34" fillId="87" borderId="13" applyNumberFormat="0" applyProtection="0">
      <alignment horizontal="right" vertical="center"/>
    </xf>
    <xf numFmtId="4" fontId="59" fillId="26" borderId="13" applyNumberFormat="0" applyProtection="0">
      <alignment vertical="center"/>
    </xf>
    <xf numFmtId="0" fontId="7" fillId="67" borderId="0" applyNumberFormat="0" applyBorder="0" applyAlignment="0" applyProtection="0"/>
    <xf numFmtId="0" fontId="7" fillId="74" borderId="0" applyNumberFormat="0" applyBorder="0" applyAlignment="0" applyProtection="0"/>
    <xf numFmtId="0" fontId="123" fillId="81" borderId="0" applyNumberFormat="0" applyBorder="0" applyAlignment="0" applyProtection="0"/>
    <xf numFmtId="0" fontId="123" fillId="72" borderId="0" applyNumberFormat="0" applyBorder="0" applyAlignment="0" applyProtection="0"/>
    <xf numFmtId="0" fontId="123" fillId="68" borderId="0" applyNumberFormat="0" applyBorder="0" applyAlignment="0" applyProtection="0"/>
    <xf numFmtId="4" fontId="55" fillId="52" borderId="0" applyNumberFormat="0" applyProtection="0">
      <alignment horizontal="left" vertical="center" indent="1"/>
    </xf>
    <xf numFmtId="0" fontId="32" fillId="53" borderId="9" applyNumberFormat="0">
      <protection locked="0"/>
    </xf>
    <xf numFmtId="0" fontId="123" fillId="80" borderId="0" applyNumberFormat="0" applyBorder="0" applyAlignment="0" applyProtection="0"/>
    <xf numFmtId="0" fontId="7" fillId="83" borderId="0" applyNumberFormat="0" applyBorder="0" applyAlignment="0" applyProtection="0"/>
    <xf numFmtId="0" fontId="112" fillId="54" borderId="0" applyNumberFormat="0" applyBorder="0" applyAlignment="0" applyProtection="0"/>
    <xf numFmtId="0" fontId="123" fillId="73" borderId="0" applyNumberFormat="0" applyBorder="0" applyAlignment="0" applyProtection="0"/>
    <xf numFmtId="0" fontId="123" fillId="65" borderId="0" applyNumberFormat="0" applyBorder="0" applyAlignment="0" applyProtection="0"/>
    <xf numFmtId="0" fontId="32" fillId="52" borderId="13" applyNumberFormat="0" applyProtection="0">
      <alignment horizontal="left" vertical="center" indent="1"/>
    </xf>
    <xf numFmtId="0" fontId="32" fillId="87" borderId="13" applyNumberFormat="0" applyProtection="0">
      <alignment horizontal="left" vertical="top" indent="1"/>
    </xf>
    <xf numFmtId="0" fontId="32" fillId="40" borderId="13" applyNumberFormat="0" applyProtection="0">
      <alignment horizontal="left" vertical="top" indent="1"/>
    </xf>
    <xf numFmtId="4" fontId="37" fillId="40" borderId="13" applyNumberFormat="0" applyProtection="0">
      <alignment horizontal="right" vertical="center"/>
    </xf>
    <xf numFmtId="0" fontId="7" fillId="70" borderId="0" applyNumberFormat="0" applyBorder="0" applyAlignment="0" applyProtection="0"/>
    <xf numFmtId="0" fontId="123" fillId="77" borderId="0" applyNumberFormat="0" applyBorder="0" applyAlignment="0" applyProtection="0"/>
    <xf numFmtId="0" fontId="123" fillId="61" borderId="0" applyNumberFormat="0" applyBorder="0" applyAlignment="0" applyProtection="0"/>
    <xf numFmtId="0" fontId="115" fillId="57" borderId="84" applyNumberFormat="0" applyAlignment="0" applyProtection="0"/>
    <xf numFmtId="0" fontId="119" fillId="59" borderId="87" applyNumberFormat="0" applyAlignment="0" applyProtection="0"/>
    <xf numFmtId="0" fontId="117" fillId="58" borderId="84" applyNumberFormat="0" applyAlignment="0" applyProtection="0"/>
    <xf numFmtId="4" fontId="34" fillId="26" borderId="13" applyNumberFormat="0" applyProtection="0">
      <alignment horizontal="left" vertical="center" indent="1"/>
    </xf>
    <xf numFmtId="4" fontId="130" fillId="110" borderId="0" applyNumberFormat="0" applyProtection="0">
      <alignment horizontal="left" vertical="center" indent="1"/>
    </xf>
    <xf numFmtId="0" fontId="7" fillId="62" borderId="0" applyNumberFormat="0" applyBorder="0" applyAlignment="0" applyProtection="0"/>
    <xf numFmtId="0" fontId="123" fillId="76" borderId="0" applyNumberFormat="0" applyBorder="0" applyAlignment="0" applyProtection="0"/>
    <xf numFmtId="0" fontId="121" fillId="0" borderId="0" applyNumberFormat="0" applyFill="0" applyBorder="0" applyAlignment="0" applyProtection="0"/>
    <xf numFmtId="0" fontId="113" fillId="55" borderId="0" applyNumberFormat="0" applyBorder="0" applyAlignment="0" applyProtection="0"/>
    <xf numFmtId="0" fontId="118" fillId="0" borderId="86" applyNumberFormat="0" applyFill="0" applyAlignment="0" applyProtection="0"/>
    <xf numFmtId="0" fontId="111" fillId="0" borderId="83" applyNumberFormat="0" applyFill="0" applyAlignment="0" applyProtection="0"/>
    <xf numFmtId="0" fontId="110" fillId="0" borderId="82" applyNumberFormat="0" applyFill="0" applyAlignment="0" applyProtection="0"/>
    <xf numFmtId="0" fontId="100" fillId="0" borderId="0" applyNumberFormat="0" applyFill="0" applyBorder="0" applyAlignment="0" applyProtection="0"/>
    <xf numFmtId="0" fontId="7" fillId="0" borderId="0"/>
    <xf numFmtId="0" fontId="7" fillId="71" borderId="0" applyNumberFormat="0" applyBorder="0" applyAlignment="0" applyProtection="0"/>
    <xf numFmtId="0" fontId="111" fillId="0" borderId="0" applyNumberFormat="0" applyFill="0" applyBorder="0" applyAlignment="0" applyProtection="0"/>
    <xf numFmtId="0" fontId="109" fillId="0" borderId="81" applyNumberFormat="0" applyFill="0" applyAlignment="0" applyProtection="0"/>
    <xf numFmtId="0" fontId="7" fillId="63" borderId="0" applyNumberFormat="0" applyBorder="0" applyAlignment="0" applyProtection="0"/>
    <xf numFmtId="0" fontId="7" fillId="75" borderId="0" applyNumberFormat="0" applyBorder="0" applyAlignment="0" applyProtection="0"/>
    <xf numFmtId="0" fontId="123" fillId="64" borderId="0" applyNumberFormat="0" applyBorder="0" applyAlignment="0" applyProtection="0"/>
    <xf numFmtId="0" fontId="123" fillId="69" borderId="0" applyNumberFormat="0" applyBorder="0" applyAlignment="0" applyProtection="0"/>
    <xf numFmtId="0" fontId="120" fillId="0" borderId="0" applyNumberFormat="0" applyFill="0" applyBorder="0" applyAlignment="0" applyProtection="0"/>
    <xf numFmtId="0" fontId="116" fillId="58" borderId="85" applyNumberFormat="0" applyAlignment="0" applyProtection="0"/>
    <xf numFmtId="0" fontId="7" fillId="83" borderId="0" applyNumberFormat="0" applyBorder="0" applyAlignment="0" applyProtection="0"/>
    <xf numFmtId="0" fontId="7" fillId="82" borderId="0" applyNumberFormat="0" applyBorder="0" applyAlignment="0" applyProtection="0"/>
    <xf numFmtId="0" fontId="123" fillId="69" borderId="0" applyNumberFormat="0" applyBorder="0" applyAlignment="0" applyProtection="0"/>
    <xf numFmtId="0" fontId="7" fillId="66" borderId="0" applyNumberFormat="0" applyBorder="0" applyAlignment="0" applyProtection="0"/>
    <xf numFmtId="0" fontId="123" fillId="65" borderId="0" applyNumberFormat="0" applyBorder="0" applyAlignment="0" applyProtection="0"/>
    <xf numFmtId="0" fontId="7" fillId="63" borderId="0" applyNumberFormat="0" applyBorder="0" applyAlignment="0" applyProtection="0"/>
    <xf numFmtId="0" fontId="7" fillId="62" borderId="0" applyNumberFormat="0" applyBorder="0" applyAlignment="0" applyProtection="0"/>
    <xf numFmtId="0" fontId="7" fillId="0" borderId="0"/>
    <xf numFmtId="0" fontId="7" fillId="60" borderId="88" applyNumberFormat="0" applyFont="0" applyAlignment="0" applyProtection="0"/>
    <xf numFmtId="0" fontId="114" fillId="56" borderId="0" applyNumberFormat="0" applyBorder="0" applyAlignment="0" applyProtection="0"/>
    <xf numFmtId="4" fontId="34" fillId="26" borderId="13" applyNumberFormat="0" applyProtection="0">
      <alignment vertical="center"/>
    </xf>
    <xf numFmtId="4" fontId="34" fillId="40" borderId="0" applyNumberFormat="0" applyProtection="0">
      <alignment horizontal="left" vertical="center" indent="1"/>
    </xf>
    <xf numFmtId="4" fontId="34" fillId="40" borderId="0" applyNumberFormat="0" applyProtection="0">
      <alignment horizontal="left" vertical="center" indent="1"/>
    </xf>
    <xf numFmtId="4" fontId="33" fillId="109" borderId="93" applyNumberFormat="0" applyProtection="0">
      <alignment horizontal="left" vertical="center" indent="1"/>
    </xf>
    <xf numFmtId="4" fontId="33" fillId="87" borderId="0" applyNumberFormat="0" applyProtection="0">
      <alignment horizontal="left" vertical="center" indent="1"/>
    </xf>
    <xf numFmtId="0" fontId="33" fillId="25" borderId="13" applyNumberFormat="0" applyProtection="0">
      <alignment horizontal="left" vertical="top" indent="1"/>
    </xf>
    <xf numFmtId="4" fontId="33" fillId="25" borderId="13" applyNumberFormat="0" applyProtection="0">
      <alignment vertical="center"/>
    </xf>
    <xf numFmtId="0" fontId="32" fillId="102" borderId="11" applyNumberFormat="0" applyFont="0" applyAlignment="0" applyProtection="0"/>
    <xf numFmtId="0" fontId="28" fillId="103" borderId="0" applyNumberFormat="0" applyBorder="0" applyAlignment="0" applyProtection="0"/>
    <xf numFmtId="0" fontId="129" fillId="0" borderId="92" applyNumberFormat="0" applyFill="0" applyAlignment="0" applyProtection="0"/>
    <xf numFmtId="0" fontId="99" fillId="0" borderId="0" applyNumberFormat="0" applyFill="0" applyBorder="0" applyAlignment="0" applyProtection="0"/>
    <xf numFmtId="0" fontId="101" fillId="0" borderId="90" applyNumberFormat="0" applyFill="0" applyAlignment="0" applyProtection="0"/>
    <xf numFmtId="0" fontId="24" fillId="108" borderId="0" applyNumberFormat="0" applyBorder="0" applyAlignment="0" applyProtection="0"/>
    <xf numFmtId="0" fontId="83" fillId="107" borderId="0" applyNumberFormat="0" applyBorder="0" applyAlignment="0" applyProtection="0"/>
    <xf numFmtId="0" fontId="83" fillId="106" borderId="0" applyNumberFormat="0" applyBorder="0" applyAlignment="0" applyProtection="0"/>
    <xf numFmtId="175" fontId="32" fillId="0" borderId="0" applyFont="0" applyFill="0" applyBorder="0" applyAlignment="0" applyProtection="0"/>
    <xf numFmtId="0" fontId="22" fillId="95" borderId="3" applyNumberFormat="0" applyAlignment="0" applyProtection="0"/>
    <xf numFmtId="0" fontId="125" fillId="94" borderId="0" applyNumberFormat="0" applyBorder="0" applyAlignment="0" applyProtection="0"/>
    <xf numFmtId="0" fontId="19" fillId="103" borderId="0" applyNumberFormat="0" applyBorder="0" applyAlignment="0" applyProtection="0"/>
    <xf numFmtId="0" fontId="18" fillId="94" borderId="0" applyNumberFormat="0" applyBorder="0" applyAlignment="0" applyProtection="0"/>
    <xf numFmtId="0" fontId="18" fillId="102" borderId="0" applyNumberFormat="0" applyBorder="0" applyAlignment="0" applyProtection="0"/>
    <xf numFmtId="0" fontId="19" fillId="101" borderId="0" applyNumberFormat="0" applyBorder="0" applyAlignment="0" applyProtection="0"/>
    <xf numFmtId="0" fontId="19" fillId="90" borderId="0" applyNumberFormat="0" applyBorder="0" applyAlignment="0" applyProtection="0"/>
    <xf numFmtId="0" fontId="18" fillId="89" borderId="0" applyNumberFormat="0" applyBorder="0" applyAlignment="0" applyProtection="0"/>
    <xf numFmtId="0" fontId="19" fillId="100" borderId="0" applyNumberFormat="0" applyBorder="0" applyAlignment="0" applyProtection="0"/>
    <xf numFmtId="0" fontId="19" fillId="98"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18" fillId="97" borderId="0" applyNumberFormat="0" applyBorder="0" applyAlignment="0" applyProtection="0"/>
    <xf numFmtId="0" fontId="18" fillId="96" borderId="0" applyNumberFormat="0" applyBorder="0" applyAlignment="0" applyProtection="0"/>
    <xf numFmtId="0" fontId="19" fillId="95" borderId="0" applyNumberFormat="0" applyBorder="0" applyAlignment="0" applyProtection="0"/>
    <xf numFmtId="0" fontId="18" fillId="94" borderId="0" applyNumberFormat="0" applyBorder="0" applyAlignment="0" applyProtection="0"/>
    <xf numFmtId="0" fontId="18" fillId="93" borderId="0" applyNumberFormat="0" applyBorder="0" applyAlignment="0" applyProtection="0"/>
    <xf numFmtId="0" fontId="19" fillId="92" borderId="0" applyNumberFormat="0" applyBorder="0" applyAlignment="0" applyProtection="0"/>
    <xf numFmtId="0" fontId="19" fillId="91" borderId="0" applyNumberFormat="0" applyBorder="0" applyAlignment="0" applyProtection="0"/>
    <xf numFmtId="0" fontId="18" fillId="90" borderId="0" applyNumberFormat="0" applyBorder="0" applyAlignment="0" applyProtection="0"/>
    <xf numFmtId="0" fontId="18" fillId="89" borderId="0" applyNumberFormat="0" applyBorder="0" applyAlignment="0" applyProtection="0"/>
    <xf numFmtId="0" fontId="19" fillId="88" borderId="0" applyNumberFormat="0" applyBorder="0" applyAlignment="0" applyProtection="0"/>
    <xf numFmtId="0" fontId="93" fillId="52" borderId="0" applyNumberFormat="0" applyBorder="0" applyAlignment="0" applyProtection="0"/>
    <xf numFmtId="0" fontId="93" fillId="21"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34" fillId="7" borderId="0" applyNumberFormat="0" applyBorder="0" applyAlignment="0" applyProtection="0"/>
    <xf numFmtId="0" fontId="34" fillId="52"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4" fillId="52"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4" fillId="87" borderId="0" applyNumberFormat="0" applyBorder="0" applyAlignment="0" applyProtection="0"/>
    <xf numFmtId="0" fontId="7" fillId="79" borderId="0" applyNumberFormat="0" applyBorder="0" applyAlignment="0" applyProtection="0"/>
    <xf numFmtId="0" fontId="7" fillId="75" borderId="0" applyNumberFormat="0" applyBorder="0" applyAlignment="0" applyProtection="0"/>
    <xf numFmtId="0" fontId="93" fillId="7" borderId="0" applyNumberFormat="0" applyBorder="0" applyAlignment="0" applyProtection="0"/>
    <xf numFmtId="0" fontId="7" fillId="78" borderId="0" applyNumberFormat="0" applyBorder="0" applyAlignment="0" applyProtection="0"/>
    <xf numFmtId="0" fontId="123" fillId="77" borderId="0" applyNumberFormat="0" applyBorder="0" applyAlignment="0" applyProtection="0"/>
    <xf numFmtId="0" fontId="123" fillId="73" borderId="0" applyNumberFormat="0" applyBorder="0" applyAlignment="0" applyProtection="0"/>
    <xf numFmtId="0" fontId="32" fillId="40" borderId="13" applyNumberFormat="0" applyProtection="0">
      <alignment horizontal="left" vertical="center" indent="1"/>
    </xf>
    <xf numFmtId="0" fontId="123" fillId="81" borderId="0" applyNumberFormat="0" applyBorder="0" applyAlignment="0" applyProtection="0"/>
    <xf numFmtId="0" fontId="7" fillId="70" borderId="0" applyNumberFormat="0" applyBorder="0" applyAlignment="0" applyProtection="0"/>
    <xf numFmtId="4" fontId="51" fillId="25" borderId="13" applyNumberFormat="0" applyProtection="0">
      <alignment vertical="center"/>
    </xf>
    <xf numFmtId="0" fontId="123" fillId="61" borderId="0" applyNumberFormat="0" applyBorder="0" applyAlignment="0" applyProtection="0"/>
    <xf numFmtId="0" fontId="128" fillId="103" borderId="2" applyNumberFormat="0" applyAlignment="0" applyProtection="0"/>
    <xf numFmtId="0" fontId="18" fillId="90" borderId="0" applyNumberFormat="0" applyBorder="0" applyAlignment="0" applyProtection="0"/>
    <xf numFmtId="0" fontId="19" fillId="95" borderId="0" applyNumberFormat="0" applyBorder="0" applyAlignment="0" applyProtection="0"/>
    <xf numFmtId="0" fontId="93" fillId="9" borderId="0" applyNumberFormat="0" applyBorder="0" applyAlignment="0" applyProtection="0"/>
    <xf numFmtId="0" fontId="7" fillId="60" borderId="88" applyNumberFormat="0" applyFont="0" applyAlignment="0" applyProtection="0"/>
    <xf numFmtId="0" fontId="7" fillId="74" borderId="0" applyNumberFormat="0" applyBorder="0" applyAlignment="0" applyProtection="0"/>
    <xf numFmtId="0" fontId="7" fillId="71" borderId="0" applyNumberFormat="0" applyBorder="0" applyAlignment="0" applyProtection="0"/>
    <xf numFmtId="0" fontId="7" fillId="67" borderId="0" applyNumberFormat="0" applyBorder="0" applyAlignment="0" applyProtection="0"/>
    <xf numFmtId="0" fontId="108" fillId="0" borderId="0" applyNumberFormat="0" applyFill="0" applyBorder="0" applyAlignment="0" applyProtection="0"/>
    <xf numFmtId="0" fontId="122" fillId="0" borderId="89" applyNumberFormat="0" applyFill="0" applyAlignment="0" applyProtection="0"/>
    <xf numFmtId="0" fontId="115" fillId="57" borderId="84" applyNumberFormat="0" applyAlignment="0" applyProtection="0"/>
    <xf numFmtId="0" fontId="6" fillId="0" borderId="0"/>
    <xf numFmtId="0" fontId="32" fillId="0" borderId="0"/>
    <xf numFmtId="0" fontId="6" fillId="0" borderId="0"/>
    <xf numFmtId="0" fontId="6" fillId="0" borderId="0"/>
    <xf numFmtId="0" fontId="6" fillId="0" borderId="0"/>
    <xf numFmtId="0" fontId="6" fillId="0" borderId="0"/>
    <xf numFmtId="0" fontId="5" fillId="0" borderId="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13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34" fillId="0" borderId="0" applyFont="0" applyFill="0" applyBorder="0" applyAlignment="0" applyProtection="0"/>
    <xf numFmtId="0" fontId="136" fillId="0" borderId="0"/>
    <xf numFmtId="0" fontId="4" fillId="0" borderId="0"/>
    <xf numFmtId="0" fontId="137" fillId="0" borderId="0"/>
    <xf numFmtId="9" fontId="32" fillId="0" borderId="0" applyFont="0" applyFill="0" applyBorder="0" applyAlignment="0" applyProtection="0"/>
    <xf numFmtId="0" fontId="135" fillId="0" borderId="0"/>
    <xf numFmtId="0" fontId="137" fillId="0" borderId="0"/>
    <xf numFmtId="0" fontId="136" fillId="0" borderId="0"/>
    <xf numFmtId="9" fontId="32" fillId="0" borderId="0" applyFont="0" applyFill="0" applyBorder="0" applyAlignment="0" applyProtection="0"/>
    <xf numFmtId="0" fontId="136" fillId="0" borderId="0"/>
    <xf numFmtId="0" fontId="136" fillId="0" borderId="0"/>
    <xf numFmtId="0" fontId="136"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142" fillId="0" borderId="0" applyNumberFormat="0" applyFill="0" applyBorder="0" applyAlignment="0" applyProtection="0"/>
    <xf numFmtId="0" fontId="3" fillId="0" borderId="0"/>
    <xf numFmtId="0" fontId="58" fillId="0" borderId="0"/>
    <xf numFmtId="0" fontId="18" fillId="0" borderId="0"/>
    <xf numFmtId="44" fontId="32" fillId="0" borderId="0" applyFont="0" applyFill="0" applyBorder="0" applyAlignment="0" applyProtection="0"/>
    <xf numFmtId="9" fontId="32" fillId="0" borderId="0" applyFont="0" applyFill="0" applyBorder="0" applyAlignment="0" applyProtection="0"/>
    <xf numFmtId="0" fontId="32" fillId="0" borderId="0"/>
    <xf numFmtId="0" fontId="3" fillId="0" borderId="0"/>
    <xf numFmtId="44" fontId="150" fillId="0" borderId="0" applyFon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43" fontId="32" fillId="0" borderId="0" applyFont="0" applyFill="0" applyBorder="0" applyAlignment="0" applyProtection="0"/>
    <xf numFmtId="0" fontId="26" fillId="7" borderId="2" applyNumberFormat="0" applyAlignment="0" applyProtection="0"/>
    <xf numFmtId="0" fontId="18" fillId="26" borderId="11" applyNumberFormat="0" applyFont="0" applyAlignment="0" applyProtection="0"/>
    <xf numFmtId="9" fontId="32" fillId="0" borderId="0" applyFont="0" applyFill="0" applyBorder="0" applyAlignment="0" applyProtection="0"/>
    <xf numFmtId="0" fontId="2" fillId="62" borderId="0" applyNumberFormat="0" applyBorder="0" applyAlignment="0" applyProtection="0"/>
    <xf numFmtId="9" fontId="32" fillId="0" borderId="0" applyFont="0" applyFill="0" applyBorder="0" applyAlignment="0" applyProtection="0"/>
    <xf numFmtId="0" fontId="45" fillId="0" borderId="0" applyNumberFormat="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44" fontId="18" fillId="0" borderId="0" applyFont="0" applyFill="0" applyBorder="0" applyAlignment="0" applyProtection="0"/>
    <xf numFmtId="0" fontId="18" fillId="60" borderId="88" applyNumberFormat="0" applyFont="0" applyAlignment="0" applyProtection="0"/>
    <xf numFmtId="0" fontId="34" fillId="87" borderId="0" applyNumberFormat="0" applyBorder="0" applyAlignment="0" applyProtection="0"/>
    <xf numFmtId="0" fontId="34" fillId="9" borderId="0" applyNumberFormat="0" applyBorder="0" applyAlignment="0" applyProtection="0"/>
    <xf numFmtId="0" fontId="34" fillId="26" borderId="0" applyNumberFormat="0" applyBorder="0" applyAlignment="0" applyProtection="0"/>
    <xf numFmtId="0" fontId="34" fillId="53"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52" borderId="0" applyNumberFormat="0" applyBorder="0" applyAlignment="0" applyProtection="0"/>
    <xf numFmtId="0" fontId="34" fillId="9"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52" borderId="0" applyNumberFormat="0" applyBorder="0" applyAlignment="0" applyProtection="0"/>
    <xf numFmtId="0" fontId="34" fillId="7" borderId="0" applyNumberFormat="0" applyBorder="0" applyAlignment="0" applyProtection="0"/>
    <xf numFmtId="0" fontId="19" fillId="88" borderId="0" applyNumberFormat="0" applyBorder="0" applyAlignment="0" applyProtection="0"/>
    <xf numFmtId="0" fontId="19" fillId="92" borderId="0" applyNumberFormat="0" applyBorder="0" applyAlignment="0" applyProtection="0"/>
    <xf numFmtId="0" fontId="19" fillId="95" borderId="0" applyNumberFormat="0" applyBorder="0" applyAlignment="0" applyProtection="0"/>
    <xf numFmtId="0" fontId="19" fillId="99" borderId="0" applyNumberFormat="0" applyBorder="0" applyAlignment="0" applyProtection="0"/>
    <xf numFmtId="0" fontId="19" fillId="100" borderId="0" applyNumberFormat="0" applyBorder="0" applyAlignment="0" applyProtection="0"/>
    <xf numFmtId="0" fontId="19" fillId="101" borderId="0" applyNumberFormat="0" applyBorder="0" applyAlignment="0" applyProtection="0"/>
    <xf numFmtId="175" fontId="32" fillId="0" borderId="0" applyFont="0" applyFill="0" applyBorder="0" applyAlignment="0" applyProtection="0"/>
    <xf numFmtId="0" fontId="101" fillId="0" borderId="90" applyNumberFormat="0" applyFill="0" applyAlignment="0" applyProtection="0"/>
    <xf numFmtId="0" fontId="102" fillId="0" borderId="6" applyNumberFormat="0" applyFill="0" applyAlignment="0" applyProtection="0"/>
    <xf numFmtId="0" fontId="128" fillId="103" borderId="2" applyNumberFormat="0" applyAlignment="0" applyProtection="0"/>
    <xf numFmtId="0" fontId="32" fillId="102" borderId="11" applyNumberFormat="0" applyFont="0" applyAlignment="0" applyProtection="0"/>
    <xf numFmtId="0" fontId="26" fillId="7" borderId="2" applyNumberFormat="0" applyAlignment="0" applyProtection="0"/>
    <xf numFmtId="43" fontId="32" fillId="0" borderId="0" applyFont="0" applyFill="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83" fillId="0" borderId="94" applyNumberFormat="0" applyFill="0" applyAlignment="0" applyProtection="0"/>
    <xf numFmtId="0" fontId="2" fillId="0" borderId="0"/>
    <xf numFmtId="0" fontId="128" fillId="103" borderId="2" applyNumberFormat="0" applyAlignment="0" applyProtection="0"/>
    <xf numFmtId="0" fontId="154" fillId="0" borderId="0"/>
    <xf numFmtId="43" fontId="155" fillId="0" borderId="0" applyFont="0" applyFill="0" applyBorder="0" applyAlignment="0" applyProtection="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4" fillId="0" borderId="0"/>
    <xf numFmtId="0" fontId="154" fillId="0" borderId="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154" fillId="0" borderId="0"/>
    <xf numFmtId="0" fontId="154" fillId="0" borderId="0"/>
    <xf numFmtId="0" fontId="154" fillId="0" borderId="0"/>
    <xf numFmtId="0" fontId="154" fillId="0" borderId="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154" fillId="0" borderId="0"/>
    <xf numFmtId="0" fontId="15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43" fontId="153" fillId="0" borderId="0" applyFont="0" applyFill="0" applyBorder="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156" fillId="0" borderId="0"/>
    <xf numFmtId="0" fontId="156" fillId="0" borderId="0"/>
    <xf numFmtId="0" fontId="156" fillId="0" borderId="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 fillId="0" borderId="0"/>
  </cellStyleXfs>
  <cellXfs count="987">
    <xf numFmtId="0" fontId="0" fillId="0" borderId="0" xfId="0"/>
    <xf numFmtId="0" fontId="0" fillId="45" borderId="9" xfId="0" applyFill="1" applyBorder="1"/>
    <xf numFmtId="0" fontId="32" fillId="0" borderId="9" xfId="0" applyFont="1" applyBorder="1"/>
    <xf numFmtId="0" fontId="35" fillId="45" borderId="9" xfId="0" applyFont="1" applyFill="1" applyBorder="1"/>
    <xf numFmtId="0" fontId="74" fillId="0" borderId="0" xfId="0" applyFont="1"/>
    <xf numFmtId="164" fontId="32" fillId="0" borderId="0" xfId="39" applyNumberFormat="1" applyFont="1"/>
    <xf numFmtId="171" fontId="35" fillId="0" borderId="36" xfId="122" applyNumberFormat="1" applyFont="1" applyFill="1" applyBorder="1" applyAlignment="1">
      <alignment horizontal="left"/>
    </xf>
    <xf numFmtId="171" fontId="35" fillId="0" borderId="24" xfId="122" applyNumberFormat="1" applyFont="1" applyFill="1" applyBorder="1" applyAlignment="1">
      <alignment horizontal="left"/>
    </xf>
    <xf numFmtId="0" fontId="35" fillId="0" borderId="0" xfId="122" applyFont="1"/>
    <xf numFmtId="0" fontId="79" fillId="0" borderId="0" xfId="0" applyFont="1"/>
    <xf numFmtId="0" fontId="32" fillId="0" borderId="0" xfId="168" applyFont="1"/>
    <xf numFmtId="0" fontId="0" fillId="49" borderId="0" xfId="0" applyFill="1"/>
    <xf numFmtId="0" fontId="32" fillId="0" borderId="0" xfId="0" applyFont="1"/>
    <xf numFmtId="170" fontId="32" fillId="0" borderId="0" xfId="153" applyFont="1"/>
    <xf numFmtId="0" fontId="32" fillId="0" borderId="0" xfId="362" applyFont="1"/>
    <xf numFmtId="49" fontId="0" fillId="0" borderId="0" xfId="0" applyNumberFormat="1" applyAlignment="1">
      <alignment horizontal="center"/>
    </xf>
    <xf numFmtId="0" fontId="32" fillId="0" borderId="19" xfId="0" applyFont="1" applyBorder="1" applyAlignment="1">
      <alignment horizontal="left"/>
    </xf>
    <xf numFmtId="0" fontId="32" fillId="0" borderId="9" xfId="0" applyFont="1" applyBorder="1" applyAlignment="1">
      <alignment horizontal="left"/>
    </xf>
    <xf numFmtId="0" fontId="32" fillId="0" borderId="62" xfId="122" applyFont="1" applyBorder="1"/>
    <xf numFmtId="0" fontId="36" fillId="48" borderId="9" xfId="0" applyFont="1" applyFill="1" applyBorder="1" applyAlignment="1">
      <alignment horizontal="center" vertical="center"/>
    </xf>
    <xf numFmtId="0" fontId="35" fillId="48" borderId="9" xfId="0" applyFont="1" applyFill="1" applyBorder="1" applyAlignment="1">
      <alignment horizontal="center" vertical="center" wrapText="1"/>
    </xf>
    <xf numFmtId="0" fontId="0" fillId="0" borderId="0" xfId="0" applyAlignment="1">
      <alignment horizontal="center"/>
    </xf>
    <xf numFmtId="171" fontId="35" fillId="0" borderId="62" xfId="122" applyNumberFormat="1" applyFont="1" applyFill="1" applyBorder="1" applyAlignment="1">
      <alignment horizontal="left"/>
    </xf>
    <xf numFmtId="0" fontId="35" fillId="0" borderId="74" xfId="122" applyFont="1" applyFill="1" applyBorder="1" applyAlignment="1">
      <alignment horizontal="center"/>
    </xf>
    <xf numFmtId="0" fontId="35" fillId="48" borderId="33" xfId="122" applyFont="1" applyFill="1" applyBorder="1" applyAlignment="1">
      <alignment horizontal="center" vertical="center" wrapText="1"/>
    </xf>
    <xf numFmtId="3" fontId="35" fillId="48" borderId="34" xfId="122" applyNumberFormat="1" applyFont="1" applyFill="1" applyBorder="1" applyAlignment="1">
      <alignment horizontal="center" vertical="center" wrapText="1"/>
    </xf>
    <xf numFmtId="0" fontId="35" fillId="48" borderId="34" xfId="122" applyFont="1" applyFill="1" applyBorder="1" applyAlignment="1">
      <alignment horizontal="center" vertical="center" wrapText="1"/>
    </xf>
    <xf numFmtId="0" fontId="35" fillId="48" borderId="35" xfId="122" applyFont="1" applyFill="1" applyBorder="1" applyAlignment="1">
      <alignment horizontal="center" vertical="center" wrapText="1"/>
    </xf>
    <xf numFmtId="0" fontId="32" fillId="0" borderId="0" xfId="127"/>
    <xf numFmtId="42" fontId="32" fillId="0" borderId="9" xfId="0" applyNumberFormat="1" applyFont="1" applyBorder="1"/>
    <xf numFmtId="0" fontId="0" fillId="48" borderId="9" xfId="0" applyFill="1" applyBorder="1"/>
    <xf numFmtId="0" fontId="35" fillId="48" borderId="9" xfId="0" applyFont="1" applyFill="1" applyBorder="1" applyAlignment="1">
      <alignment wrapText="1"/>
    </xf>
    <xf numFmtId="0" fontId="39" fillId="0" borderId="0" xfId="122" applyFont="1"/>
    <xf numFmtId="0" fontId="39" fillId="0" borderId="0" xfId="122" applyFont="1" applyFill="1"/>
    <xf numFmtId="165" fontId="39" fillId="0" borderId="0" xfId="122" applyNumberFormat="1" applyFont="1" applyFill="1"/>
    <xf numFmtId="0" fontId="105" fillId="0" borderId="0" xfId="122" applyFont="1"/>
    <xf numFmtId="165" fontId="39" fillId="0" borderId="0" xfId="122" applyNumberFormat="1" applyFont="1"/>
    <xf numFmtId="0" fontId="0" fillId="0" borderId="0" xfId="0"/>
    <xf numFmtId="0" fontId="76" fillId="0" borderId="0" xfId="122" applyFont="1" applyFill="1"/>
    <xf numFmtId="0" fontId="75" fillId="0" borderId="0" xfId="122" applyFont="1" applyFill="1" applyBorder="1" applyAlignment="1">
      <alignment horizontal="center"/>
    </xf>
    <xf numFmtId="3" fontId="76" fillId="0" borderId="0" xfId="122" applyNumberFormat="1" applyFont="1" applyFill="1" applyBorder="1"/>
    <xf numFmtId="3" fontId="76" fillId="0" borderId="0" xfId="122" applyNumberFormat="1" applyFont="1" applyFill="1" applyBorder="1" applyAlignment="1"/>
    <xf numFmtId="0" fontId="76" fillId="0" borderId="0" xfId="122" applyFont="1" applyFill="1" applyBorder="1"/>
    <xf numFmtId="0" fontId="32" fillId="0" borderId="9" xfId="122" applyFont="1" applyFill="1" applyBorder="1" applyAlignment="1">
      <alignment horizontal="justify" wrapText="1"/>
    </xf>
    <xf numFmtId="0" fontId="32" fillId="0" borderId="9" xfId="122" applyFont="1" applyFill="1" applyBorder="1" applyAlignment="1">
      <alignment horizontal="left" vertical="top" wrapText="1"/>
    </xf>
    <xf numFmtId="0" fontId="32" fillId="0" borderId="9" xfId="122" applyFont="1" applyFill="1" applyBorder="1" applyAlignment="1">
      <alignment horizontal="left" wrapText="1"/>
    </xf>
    <xf numFmtId="3" fontId="32" fillId="0" borderId="25" xfId="122" applyNumberFormat="1" applyFont="1" applyFill="1" applyBorder="1" applyAlignment="1">
      <alignment horizontal="right"/>
    </xf>
    <xf numFmtId="3" fontId="32" fillId="0" borderId="18" xfId="122" applyNumberFormat="1" applyFont="1" applyFill="1" applyBorder="1" applyAlignment="1">
      <alignment horizontal="right" vertical="center"/>
    </xf>
    <xf numFmtId="3" fontId="32" fillId="0" borderId="46" xfId="122" applyNumberFormat="1" applyFont="1" applyFill="1" applyBorder="1" applyAlignment="1">
      <alignment horizontal="right"/>
    </xf>
    <xf numFmtId="3" fontId="32" fillId="0" borderId="62" xfId="122" applyNumberFormat="1" applyFont="1" applyFill="1" applyBorder="1" applyAlignment="1">
      <alignment horizontal="right"/>
    </xf>
    <xf numFmtId="3" fontId="32" fillId="0" borderId="19" xfId="122" applyNumberFormat="1" applyFont="1" applyFill="1" applyBorder="1" applyAlignment="1">
      <alignment horizontal="right"/>
    </xf>
    <xf numFmtId="3" fontId="32" fillId="0" borderId="19" xfId="122" applyNumberFormat="1" applyFont="1" applyFill="1" applyBorder="1" applyAlignment="1">
      <alignment horizontal="right" vertical="center"/>
    </xf>
    <xf numFmtId="3" fontId="32" fillId="0" borderId="19" xfId="354" applyNumberFormat="1" applyFont="1" applyFill="1" applyBorder="1" applyAlignment="1">
      <alignment horizontal="right"/>
    </xf>
    <xf numFmtId="3" fontId="32" fillId="0" borderId="66" xfId="354" applyNumberFormat="1" applyFont="1" applyFill="1" applyBorder="1" applyAlignment="1">
      <alignment horizontal="right"/>
    </xf>
    <xf numFmtId="3" fontId="32" fillId="0" borderId="26" xfId="122" applyNumberFormat="1" applyFont="1" applyFill="1" applyBorder="1" applyAlignment="1">
      <alignment horizontal="right"/>
    </xf>
    <xf numFmtId="3" fontId="35" fillId="0" borderId="33" xfId="122" applyNumberFormat="1" applyFont="1" applyFill="1" applyBorder="1" applyAlignment="1">
      <alignment horizontal="right"/>
    </xf>
    <xf numFmtId="10" fontId="32" fillId="0" borderId="9" xfId="122" applyNumberFormat="1" applyFont="1" applyFill="1" applyBorder="1" applyAlignment="1">
      <alignment horizontal="right"/>
    </xf>
    <xf numFmtId="10" fontId="32" fillId="0" borderId="38" xfId="122" applyNumberFormat="1" applyFont="1" applyFill="1" applyBorder="1" applyAlignment="1">
      <alignment horizontal="right"/>
    </xf>
    <xf numFmtId="10" fontId="32" fillId="0" borderId="26" xfId="122" applyNumberFormat="1" applyFont="1" applyBorder="1" applyAlignment="1">
      <alignment horizontal="right"/>
    </xf>
    <xf numFmtId="10" fontId="32" fillId="0" borderId="19" xfId="122" applyNumberFormat="1" applyFont="1" applyFill="1" applyBorder="1" applyAlignment="1">
      <alignment horizontal="right"/>
    </xf>
    <xf numFmtId="10" fontId="32" fillId="0" borderId="75" xfId="122" applyNumberFormat="1" applyFont="1" applyFill="1" applyBorder="1" applyAlignment="1">
      <alignment horizontal="right"/>
    </xf>
    <xf numFmtId="3" fontId="35" fillId="0" borderId="74" xfId="122" applyNumberFormat="1" applyFont="1" applyBorder="1" applyAlignment="1">
      <alignment horizontal="right"/>
    </xf>
    <xf numFmtId="10" fontId="35" fillId="0" borderId="74" xfId="122" applyNumberFormat="1" applyFont="1" applyBorder="1" applyAlignment="1">
      <alignment horizontal="right"/>
    </xf>
    <xf numFmtId="10" fontId="35" fillId="0" borderId="74" xfId="122" applyNumberFormat="1" applyFont="1" applyFill="1" applyBorder="1" applyAlignment="1">
      <alignment horizontal="right"/>
    </xf>
    <xf numFmtId="3" fontId="32" fillId="0" borderId="18" xfId="354" applyNumberFormat="1" applyFont="1" applyFill="1" applyBorder="1" applyAlignment="1">
      <alignment horizontal="right"/>
    </xf>
    <xf numFmtId="0" fontId="0" fillId="0" borderId="65" xfId="0" applyBorder="1"/>
    <xf numFmtId="0" fontId="32" fillId="0" borderId="9" xfId="122" quotePrefix="1" applyFont="1" applyFill="1" applyBorder="1" applyAlignment="1">
      <alignment horizontal="left" wrapText="1"/>
    </xf>
    <xf numFmtId="3" fontId="0" fillId="0" borderId="19" xfId="0" applyNumberFormat="1" applyBorder="1" applyAlignment="1">
      <alignment horizontal="right"/>
    </xf>
    <xf numFmtId="3" fontId="32" fillId="0" borderId="9" xfId="0" applyNumberFormat="1" applyFont="1" applyBorder="1" applyAlignment="1">
      <alignment horizontal="right"/>
    </xf>
    <xf numFmtId="165" fontId="0" fillId="0" borderId="0" xfId="0" applyNumberFormat="1"/>
    <xf numFmtId="3" fontId="32" fillId="0" borderId="36" xfId="122" applyNumberFormat="1" applyFont="1" applyFill="1" applyBorder="1" applyAlignment="1">
      <alignment horizontal="right"/>
    </xf>
    <xf numFmtId="0" fontId="35" fillId="0" borderId="0" xfId="917" applyFont="1" applyFill="1" applyBorder="1" applyAlignment="1">
      <alignment horizontal="left"/>
    </xf>
    <xf numFmtId="3" fontId="32" fillId="0" borderId="9" xfId="122" applyNumberFormat="1" applyFont="1" applyFill="1" applyBorder="1" applyAlignment="1">
      <alignment horizontal="right" vertical="center"/>
    </xf>
    <xf numFmtId="3" fontId="32" fillId="0" borderId="9" xfId="354" applyNumberFormat="1" applyFont="1" applyFill="1" applyBorder="1" applyAlignment="1">
      <alignment horizontal="right"/>
    </xf>
    <xf numFmtId="3" fontId="32" fillId="0" borderId="21" xfId="122" applyNumberFormat="1" applyFont="1" applyFill="1" applyBorder="1" applyAlignment="1">
      <alignment horizontal="right"/>
    </xf>
    <xf numFmtId="10" fontId="32" fillId="0" borderId="37" xfId="122" applyNumberFormat="1" applyFont="1" applyFill="1" applyBorder="1" applyAlignment="1">
      <alignment horizontal="right"/>
    </xf>
    <xf numFmtId="3" fontId="32" fillId="0" borderId="9" xfId="16278" applyNumberFormat="1" applyFont="1" applyFill="1" applyBorder="1" applyAlignment="1">
      <alignment horizontal="right" vertical="center" wrapText="1"/>
    </xf>
    <xf numFmtId="3" fontId="32" fillId="0" borderId="18" xfId="122" applyNumberFormat="1" applyFont="1" applyFill="1" applyBorder="1" applyAlignment="1">
      <alignment horizontal="right"/>
    </xf>
    <xf numFmtId="3" fontId="32" fillId="0" borderId="37" xfId="122" applyNumberFormat="1" applyFont="1" applyFill="1" applyBorder="1" applyAlignment="1">
      <alignment horizontal="right"/>
    </xf>
    <xf numFmtId="3" fontId="32" fillId="0" borderId="59" xfId="122" applyNumberFormat="1" applyFont="1" applyFill="1" applyBorder="1" applyAlignment="1">
      <alignment horizontal="right"/>
    </xf>
    <xf numFmtId="3" fontId="32" fillId="0" borderId="23" xfId="354" applyNumberFormat="1" applyFont="1" applyFill="1" applyBorder="1" applyAlignment="1">
      <alignment horizontal="right"/>
    </xf>
    <xf numFmtId="3" fontId="32" fillId="0" borderId="36" xfId="354" applyNumberFormat="1" applyFont="1" applyFill="1" applyBorder="1" applyAlignment="1">
      <alignment horizontal="right"/>
    </xf>
    <xf numFmtId="3" fontId="32" fillId="0" borderId="37" xfId="354" applyNumberFormat="1" applyFont="1" applyFill="1" applyBorder="1" applyAlignment="1">
      <alignment horizontal="right"/>
    </xf>
    <xf numFmtId="3" fontId="32" fillId="0" borderId="24" xfId="122" applyNumberFormat="1" applyFont="1" applyFill="1" applyBorder="1" applyAlignment="1">
      <alignment horizontal="right"/>
    </xf>
    <xf numFmtId="3" fontId="32" fillId="0" borderId="9" xfId="122" applyNumberFormat="1" applyFont="1" applyFill="1" applyBorder="1" applyAlignment="1">
      <alignment horizontal="right"/>
    </xf>
    <xf numFmtId="3" fontId="32" fillId="0" borderId="18" xfId="122" applyNumberFormat="1" applyFont="1" applyBorder="1" applyAlignment="1">
      <alignment horizontal="right"/>
    </xf>
    <xf numFmtId="10" fontId="32" fillId="0" borderId="18" xfId="122" applyNumberFormat="1" applyFont="1" applyBorder="1" applyAlignment="1">
      <alignment horizontal="right"/>
    </xf>
    <xf numFmtId="3" fontId="0" fillId="0" borderId="9" xfId="0" applyNumberFormat="1" applyBorder="1" applyAlignment="1">
      <alignment horizontal="right"/>
    </xf>
    <xf numFmtId="10" fontId="32" fillId="0" borderId="9" xfId="0" applyNumberFormat="1" applyFont="1" applyBorder="1" applyAlignment="1">
      <alignment horizontal="right"/>
    </xf>
    <xf numFmtId="3" fontId="32" fillId="0" borderId="18" xfId="0" applyNumberFormat="1" applyFont="1" applyBorder="1" applyAlignment="1">
      <alignment horizontal="right"/>
    </xf>
    <xf numFmtId="3" fontId="32" fillId="0" borderId="9" xfId="16282" applyNumberFormat="1" applyFont="1" applyBorder="1" applyAlignment="1">
      <alignment horizontal="right"/>
    </xf>
    <xf numFmtId="0" fontId="32" fillId="0" borderId="0" xfId="917" applyFont="1" applyFill="1" applyBorder="1" applyAlignment="1">
      <alignment horizontal="center" vertical="center"/>
    </xf>
    <xf numFmtId="0" fontId="32" fillId="0" borderId="9" xfId="0" quotePrefix="1" applyFont="1" applyFill="1" applyBorder="1" applyAlignment="1">
      <alignment horizontal="left" wrapText="1"/>
    </xf>
    <xf numFmtId="42" fontId="0" fillId="0" borderId="9" xfId="0" applyNumberFormat="1" applyFill="1" applyBorder="1"/>
    <xf numFmtId="0" fontId="0" fillId="0" borderId="9" xfId="0" applyFill="1" applyBorder="1" applyAlignment="1">
      <alignment wrapText="1"/>
    </xf>
    <xf numFmtId="42" fontId="32" fillId="0" borderId="9" xfId="59" applyNumberFormat="1" applyFont="1" applyFill="1" applyBorder="1" applyAlignment="1">
      <alignment wrapText="1"/>
    </xf>
    <xf numFmtId="0" fontId="32" fillId="0" borderId="9" xfId="122" applyFont="1" applyFill="1" applyBorder="1" applyAlignment="1">
      <alignment horizontal="justify" vertical="top" wrapText="1"/>
    </xf>
    <xf numFmtId="0" fontId="0" fillId="0" borderId="0" xfId="0" applyAlignment="1">
      <alignment horizontal="center" wrapText="1"/>
    </xf>
    <xf numFmtId="0" fontId="32" fillId="0" borderId="0" xfId="0" applyFont="1" applyAlignment="1">
      <alignment vertical="center"/>
    </xf>
    <xf numFmtId="0" fontId="32" fillId="0" borderId="0" xfId="0" applyFont="1" applyAlignment="1">
      <alignment horizontal="center"/>
    </xf>
    <xf numFmtId="0" fontId="0" fillId="45" borderId="38" xfId="0" applyFill="1" applyBorder="1"/>
    <xf numFmtId="0" fontId="0" fillId="45" borderId="24" xfId="0" applyFill="1" applyBorder="1"/>
    <xf numFmtId="177" fontId="32" fillId="0" borderId="37" xfId="122" applyNumberFormat="1" applyFont="1" applyFill="1" applyBorder="1" applyAlignment="1">
      <alignment horizontal="right"/>
    </xf>
    <xf numFmtId="0" fontId="0" fillId="0" borderId="0" xfId="0" applyAlignment="1">
      <alignment vertical="top"/>
    </xf>
    <xf numFmtId="164" fontId="0" fillId="0" borderId="9" xfId="46746" applyNumberFormat="1" applyFont="1" applyFill="1" applyBorder="1"/>
    <xf numFmtId="178" fontId="0" fillId="0" borderId="9" xfId="0" applyNumberFormat="1" applyFill="1" applyBorder="1"/>
    <xf numFmtId="164" fontId="0" fillId="0" borderId="9" xfId="46776" applyNumberFormat="1" applyFont="1" applyFill="1" applyBorder="1"/>
    <xf numFmtId="0" fontId="35" fillId="0" borderId="9" xfId="0" applyFont="1" applyFill="1" applyBorder="1" applyAlignment="1">
      <alignment wrapText="1"/>
    </xf>
    <xf numFmtId="42" fontId="35" fillId="0" borderId="9" xfId="0" applyNumberFormat="1" applyFont="1" applyFill="1" applyBorder="1"/>
    <xf numFmtId="0" fontId="35" fillId="0" borderId="0" xfId="0" applyFont="1"/>
    <xf numFmtId="3" fontId="35" fillId="0" borderId="74" xfId="122" applyNumberFormat="1" applyFont="1" applyFill="1" applyBorder="1" applyAlignment="1">
      <alignment horizontal="right"/>
    </xf>
    <xf numFmtId="165" fontId="32" fillId="0" borderId="25" xfId="700" applyNumberFormat="1" applyFont="1" applyFill="1" applyBorder="1" applyAlignment="1">
      <alignment vertical="center"/>
    </xf>
    <xf numFmtId="0" fontId="0" fillId="0" borderId="0" xfId="0" applyBorder="1"/>
    <xf numFmtId="0" fontId="77" fillId="0" borderId="0" xfId="122" applyFont="1" applyFill="1"/>
    <xf numFmtId="0" fontId="32" fillId="0" borderId="0" xfId="122" applyFont="1" applyFill="1" applyAlignment="1"/>
    <xf numFmtId="0" fontId="32" fillId="0" borderId="0" xfId="0" applyFont="1" applyFill="1"/>
    <xf numFmtId="0" fontId="0" fillId="0" borderId="0" xfId="0" applyFill="1"/>
    <xf numFmtId="0" fontId="76" fillId="0" borderId="0" xfId="0" quotePrefix="1" applyFont="1" applyFill="1" applyAlignment="1">
      <alignment vertical="center"/>
    </xf>
    <xf numFmtId="0" fontId="32" fillId="0" borderId="0" xfId="0" applyFont="1" applyFill="1" applyAlignment="1">
      <alignment vertical="center"/>
    </xf>
    <xf numFmtId="0" fontId="32" fillId="0" borderId="0" xfId="0" quotePrefix="1" applyFont="1" applyAlignment="1">
      <alignment vertical="center"/>
    </xf>
    <xf numFmtId="3" fontId="0" fillId="0" borderId="0" xfId="0" applyNumberFormat="1" applyAlignment="1">
      <alignment horizontal="center"/>
    </xf>
    <xf numFmtId="0" fontId="0" fillId="0" borderId="0" xfId="0" applyAlignment="1">
      <alignment horizontal="center"/>
    </xf>
    <xf numFmtId="0" fontId="32" fillId="0" borderId="0" xfId="122" applyFont="1" applyAlignment="1">
      <alignment horizontal="center"/>
    </xf>
    <xf numFmtId="0" fontId="32" fillId="0" borderId="0" xfId="122" applyFont="1" applyFill="1" applyAlignment="1">
      <alignment horizontal="center"/>
    </xf>
    <xf numFmtId="172" fontId="0" fillId="0" borderId="0" xfId="1158" applyNumberFormat="1" applyFont="1"/>
    <xf numFmtId="0" fontId="35" fillId="48" borderId="18" xfId="1322" applyFont="1" applyFill="1" applyBorder="1" applyAlignment="1">
      <alignment horizontal="center" vertical="top" wrapText="1"/>
    </xf>
    <xf numFmtId="178" fontId="32" fillId="0" borderId="9" xfId="0" applyNumberFormat="1" applyFont="1" applyFill="1" applyBorder="1"/>
    <xf numFmtId="0" fontId="35" fillId="0" borderId="0" xfId="0" applyFont="1" applyFill="1" applyBorder="1"/>
    <xf numFmtId="0" fontId="35" fillId="0" borderId="24" xfId="0" applyFont="1" applyBorder="1"/>
    <xf numFmtId="0" fontId="32" fillId="0" borderId="50" xfId="0" applyFont="1" applyBorder="1"/>
    <xf numFmtId="0" fontId="35" fillId="0" borderId="49" xfId="0" applyFont="1" applyBorder="1"/>
    <xf numFmtId="0" fontId="35" fillId="45" borderId="49" xfId="0" applyFont="1" applyFill="1" applyBorder="1"/>
    <xf numFmtId="0" fontId="35" fillId="45" borderId="51" xfId="0" applyFont="1" applyFill="1" applyBorder="1"/>
    <xf numFmtId="0" fontId="35" fillId="48" borderId="51" xfId="0" applyFont="1" applyFill="1" applyBorder="1"/>
    <xf numFmtId="0" fontId="0" fillId="0" borderId="49" xfId="0" applyBorder="1"/>
    <xf numFmtId="0" fontId="32" fillId="49" borderId="49" xfId="0" applyFont="1" applyFill="1" applyBorder="1"/>
    <xf numFmtId="0" fontId="32" fillId="0" borderId="49" xfId="0" applyFont="1" applyBorder="1"/>
    <xf numFmtId="0" fontId="0" fillId="45" borderId="51" xfId="0" applyFill="1" applyBorder="1"/>
    <xf numFmtId="0" fontId="35" fillId="48" borderId="51" xfId="0" applyFont="1" applyFill="1" applyBorder="1" applyAlignment="1">
      <alignment horizontal="center" wrapText="1"/>
    </xf>
    <xf numFmtId="0" fontId="35" fillId="48" borderId="97" xfId="0" applyFont="1" applyFill="1" applyBorder="1"/>
    <xf numFmtId="0" fontId="0" fillId="45" borderId="49" xfId="0" applyFill="1" applyBorder="1"/>
    <xf numFmtId="164" fontId="0" fillId="0" borderId="24" xfId="46746" applyNumberFormat="1" applyFont="1" applyFill="1" applyBorder="1"/>
    <xf numFmtId="164" fontId="0" fillId="0" borderId="24" xfId="46776" applyNumberFormat="1" applyFont="1" applyFill="1" applyBorder="1"/>
    <xf numFmtId="0" fontId="35" fillId="48" borderId="38" xfId="0" applyFont="1" applyFill="1" applyBorder="1" applyAlignment="1">
      <alignment horizontal="center" wrapText="1"/>
    </xf>
    <xf numFmtId="0" fontId="35" fillId="48" borderId="24" xfId="0" applyFont="1" applyFill="1" applyBorder="1" applyAlignment="1">
      <alignment horizontal="center" wrapText="1"/>
    </xf>
    <xf numFmtId="49" fontId="36" fillId="0" borderId="0" xfId="127" quotePrefix="1" applyNumberFormat="1" applyFont="1" applyAlignment="1"/>
    <xf numFmtId="0" fontId="36" fillId="0" borderId="0" xfId="127" applyFont="1" applyAlignment="1"/>
    <xf numFmtId="0" fontId="35" fillId="0" borderId="0" xfId="0" applyFont="1" applyFill="1" applyBorder="1" applyAlignment="1">
      <alignment wrapText="1"/>
    </xf>
    <xf numFmtId="0" fontId="32" fillId="0" borderId="24" xfId="122" applyFont="1" applyBorder="1"/>
    <xf numFmtId="0" fontId="32" fillId="0" borderId="0" xfId="141" applyFont="1"/>
    <xf numFmtId="10" fontId="35" fillId="0" borderId="0" xfId="122" applyNumberFormat="1" applyFont="1" applyFill="1" applyBorder="1" applyAlignment="1">
      <alignment horizontal="right"/>
    </xf>
    <xf numFmtId="10" fontId="35" fillId="0" borderId="0" xfId="122" applyNumberFormat="1" applyFont="1" applyBorder="1" applyAlignment="1">
      <alignment horizontal="right"/>
    </xf>
    <xf numFmtId="3" fontId="35" fillId="0" borderId="0" xfId="122" applyNumberFormat="1" applyFont="1" applyBorder="1" applyAlignment="1">
      <alignment horizontal="right"/>
    </xf>
    <xf numFmtId="0" fontId="35" fillId="0" borderId="0" xfId="122" applyFont="1" applyFill="1" applyBorder="1" applyAlignment="1">
      <alignment horizontal="center"/>
    </xf>
    <xf numFmtId="3" fontId="32" fillId="0" borderId="0" xfId="122" applyNumberFormat="1" applyFont="1"/>
    <xf numFmtId="0" fontId="32" fillId="0" borderId="0" xfId="122" applyFont="1"/>
    <xf numFmtId="0" fontId="32" fillId="0" borderId="0" xfId="122" applyFont="1" applyFill="1"/>
    <xf numFmtId="0" fontId="74" fillId="0" borderId="0" xfId="122" applyFont="1" applyFill="1" applyAlignment="1">
      <alignment horizontal="left" wrapText="1"/>
    </xf>
    <xf numFmtId="165" fontId="32" fillId="0" borderId="9" xfId="700" applyNumberFormat="1" applyFont="1" applyFill="1" applyBorder="1" applyAlignment="1">
      <alignment horizontal="right" vertical="top"/>
    </xf>
    <xf numFmtId="0" fontId="32" fillId="0" borderId="9" xfId="0" applyFont="1" applyBorder="1" applyAlignment="1">
      <alignment horizontal="center"/>
    </xf>
    <xf numFmtId="0" fontId="35" fillId="48" borderId="9" xfId="127" applyFont="1" applyFill="1" applyBorder="1"/>
    <xf numFmtId="0" fontId="32" fillId="48" borderId="9" xfId="127" applyFill="1" applyBorder="1"/>
    <xf numFmtId="0" fontId="32" fillId="0" borderId="9" xfId="127" applyFont="1" applyBorder="1"/>
    <xf numFmtId="0" fontId="32" fillId="0" borderId="9" xfId="127" quotePrefix="1" applyFont="1" applyBorder="1" applyAlignment="1">
      <alignment horizontal="left"/>
    </xf>
    <xf numFmtId="0" fontId="35" fillId="0" borderId="9" xfId="127" applyFont="1" applyBorder="1"/>
    <xf numFmtId="165" fontId="35" fillId="0" borderId="9" xfId="700" applyNumberFormat="1" applyFont="1" applyFill="1" applyBorder="1" applyAlignment="1">
      <alignment horizontal="right" vertical="top"/>
    </xf>
    <xf numFmtId="0" fontId="32" fillId="45" borderId="9" xfId="127" applyFont="1" applyFill="1" applyBorder="1"/>
    <xf numFmtId="0" fontId="32" fillId="0" borderId="9" xfId="127" applyFont="1" applyBorder="1" applyAlignment="1">
      <alignment wrapText="1"/>
    </xf>
    <xf numFmtId="0" fontId="32" fillId="0" borderId="9" xfId="127" quotePrefix="1" applyFont="1" applyBorder="1" applyAlignment="1">
      <alignment horizontal="left" wrapText="1"/>
    </xf>
    <xf numFmtId="5" fontId="35" fillId="0" borderId="9" xfId="0" applyNumberFormat="1" applyFont="1" applyFill="1" applyBorder="1" applyAlignment="1">
      <alignment horizontal="left"/>
    </xf>
    <xf numFmtId="165" fontId="35" fillId="0" borderId="9" xfId="127" applyNumberFormat="1" applyFont="1" applyFill="1" applyBorder="1"/>
    <xf numFmtId="165" fontId="32" fillId="49" borderId="9" xfId="700" applyNumberFormat="1" applyFont="1" applyFill="1" applyBorder="1" applyAlignment="1">
      <alignment horizontal="right" vertical="top"/>
    </xf>
    <xf numFmtId="165" fontId="32" fillId="49" borderId="9" xfId="127" applyNumberFormat="1" applyFont="1" applyFill="1" applyBorder="1"/>
    <xf numFmtId="0" fontId="32" fillId="0" borderId="9" xfId="127" applyBorder="1"/>
    <xf numFmtId="5" fontId="32" fillId="0" borderId="9" xfId="0" applyNumberFormat="1" applyFont="1" applyFill="1" applyBorder="1" applyAlignment="1">
      <alignment horizontal="left" wrapText="1"/>
    </xf>
    <xf numFmtId="5" fontId="32" fillId="0" borderId="9" xfId="0" applyNumberFormat="1" applyFont="1" applyBorder="1" applyAlignment="1">
      <alignment wrapText="1"/>
    </xf>
    <xf numFmtId="5" fontId="32" fillId="0" borderId="9" xfId="0" applyNumberFormat="1" applyFont="1" applyBorder="1"/>
    <xf numFmtId="165" fontId="32" fillId="0" borderId="9" xfId="127" applyNumberFormat="1" applyFont="1" applyBorder="1"/>
    <xf numFmtId="0" fontId="32" fillId="45" borderId="49" xfId="0" applyFont="1" applyFill="1" applyBorder="1"/>
    <xf numFmtId="0" fontId="32" fillId="0" borderId="49" xfId="0" applyFont="1" applyFill="1" applyBorder="1"/>
    <xf numFmtId="0" fontId="0" fillId="48" borderId="9" xfId="0" applyFill="1" applyBorder="1" applyAlignment="1">
      <alignment wrapText="1"/>
    </xf>
    <xf numFmtId="42" fontId="0" fillId="48" borderId="9" xfId="0" applyNumberFormat="1" applyFill="1" applyBorder="1"/>
    <xf numFmtId="0" fontId="39" fillId="48" borderId="9" xfId="122" applyFont="1" applyFill="1" applyBorder="1" applyAlignment="1">
      <alignment horizontal="justify" wrapText="1"/>
    </xf>
    <xf numFmtId="0" fontId="39" fillId="48" borderId="9" xfId="122" applyFont="1" applyFill="1" applyBorder="1" applyAlignment="1">
      <alignment horizontal="center" wrapText="1"/>
    </xf>
    <xf numFmtId="43" fontId="39" fillId="48" borderId="9" xfId="34" applyFont="1" applyFill="1" applyBorder="1" applyAlignment="1">
      <alignment horizontal="center" wrapText="1"/>
    </xf>
    <xf numFmtId="0" fontId="32" fillId="48" borderId="9" xfId="122" applyFont="1" applyFill="1" applyBorder="1" applyAlignment="1">
      <alignment horizontal="center" wrapText="1"/>
    </xf>
    <xf numFmtId="44" fontId="32" fillId="48" borderId="9" xfId="59" applyFont="1" applyFill="1" applyBorder="1" applyAlignment="1">
      <alignment wrapText="1"/>
    </xf>
    <xf numFmtId="42" fontId="32" fillId="48" borderId="9" xfId="59" applyNumberFormat="1" applyFont="1" applyFill="1" applyBorder="1" applyAlignment="1">
      <alignment wrapText="1"/>
    </xf>
    <xf numFmtId="9" fontId="32" fillId="48" borderId="9" xfId="182" applyFont="1" applyFill="1" applyBorder="1" applyAlignment="1">
      <alignment horizontal="center" wrapText="1"/>
    </xf>
    <xf numFmtId="9" fontId="32" fillId="48" borderId="9" xfId="182" applyNumberFormat="1" applyFont="1" applyFill="1" applyBorder="1" applyAlignment="1">
      <alignment horizontal="center" wrapText="1"/>
    </xf>
    <xf numFmtId="9" fontId="32" fillId="48" borderId="9" xfId="59" applyNumberFormat="1" applyFont="1" applyFill="1" applyBorder="1" applyAlignment="1">
      <alignment wrapText="1"/>
    </xf>
    <xf numFmtId="42" fontId="32" fillId="0" borderId="9" xfId="0" applyNumberFormat="1" applyFont="1" applyFill="1" applyBorder="1"/>
    <xf numFmtId="0" fontId="76" fillId="0" borderId="23" xfId="0" applyFont="1" applyFill="1" applyBorder="1"/>
    <xf numFmtId="0" fontId="76" fillId="0" borderId="20" xfId="0" applyFont="1" applyFill="1" applyBorder="1"/>
    <xf numFmtId="0" fontId="76" fillId="0" borderId="22" xfId="0" applyFont="1" applyFill="1" applyBorder="1"/>
    <xf numFmtId="0" fontId="35" fillId="0" borderId="74" xfId="0" applyFont="1" applyBorder="1"/>
    <xf numFmtId="3" fontId="35" fillId="0" borderId="74" xfId="0" applyNumberFormat="1" applyFont="1" applyBorder="1" applyAlignment="1">
      <alignment horizontal="right"/>
    </xf>
    <xf numFmtId="3" fontId="35" fillId="0" borderId="74" xfId="16260" applyNumberFormat="1" applyFont="1" applyBorder="1" applyAlignment="1">
      <alignment horizontal="right"/>
    </xf>
    <xf numFmtId="0" fontId="76" fillId="0" borderId="96" xfId="46814" applyFont="1" applyBorder="1" applyAlignment="1">
      <alignment horizontal="left" wrapText="1"/>
    </xf>
    <xf numFmtId="0" fontId="76" fillId="0" borderId="49" xfId="46814" applyFont="1" applyBorder="1" applyAlignment="1">
      <alignment horizontal="left" wrapText="1"/>
    </xf>
    <xf numFmtId="0" fontId="76" fillId="0" borderId="99" xfId="46814" applyFont="1" applyBorder="1" applyAlignment="1">
      <alignment horizontal="left" wrapText="1"/>
    </xf>
    <xf numFmtId="0" fontId="76" fillId="0" borderId="100" xfId="46814" applyFont="1" applyBorder="1" applyAlignment="1">
      <alignment horizontal="left" wrapText="1"/>
    </xf>
    <xf numFmtId="0" fontId="35" fillId="48" borderId="32" xfId="46740" applyFont="1" applyFill="1" applyBorder="1" applyAlignment="1">
      <alignment horizontal="center" vertical="center" wrapText="1"/>
    </xf>
    <xf numFmtId="0" fontId="35" fillId="48" borderId="39" xfId="46740" applyFont="1" applyFill="1" applyBorder="1" applyAlignment="1">
      <alignment horizontal="center" vertical="center" wrapText="1"/>
    </xf>
    <xf numFmtId="0" fontId="35" fillId="48" borderId="41" xfId="46740" applyFont="1" applyFill="1" applyBorder="1" applyAlignment="1">
      <alignment horizontal="center" vertical="center" wrapText="1"/>
    </xf>
    <xf numFmtId="0" fontId="138" fillId="0" borderId="49" xfId="0" applyFont="1" applyBorder="1" applyAlignment="1">
      <alignment horizontal="right" vertical="center"/>
    </xf>
    <xf numFmtId="0" fontId="138" fillId="0" borderId="100" xfId="0" applyFont="1" applyBorder="1" applyAlignment="1">
      <alignment horizontal="right" vertical="center"/>
    </xf>
    <xf numFmtId="0" fontId="132" fillId="0" borderId="0" xfId="0" applyFont="1" applyBorder="1" applyAlignment="1">
      <alignment horizontal="center" vertical="center"/>
    </xf>
    <xf numFmtId="0" fontId="32" fillId="23" borderId="34" xfId="917" applyFont="1" applyFill="1" applyBorder="1" applyAlignment="1">
      <alignment horizontal="center" vertical="center"/>
    </xf>
    <xf numFmtId="0" fontId="76" fillId="0" borderId="31" xfId="917" applyFont="1" applyFill="1" applyBorder="1" applyAlignment="1">
      <alignment horizontal="center" wrapText="1"/>
    </xf>
    <xf numFmtId="0" fontId="76" fillId="0" borderId="19" xfId="917" applyFont="1" applyFill="1" applyBorder="1" applyAlignment="1">
      <alignment horizontal="center" wrapText="1"/>
    </xf>
    <xf numFmtId="0" fontId="76" fillId="0" borderId="30" xfId="917" applyFont="1" applyFill="1" applyBorder="1" applyAlignment="1">
      <alignment horizontal="center" wrapText="1"/>
    </xf>
    <xf numFmtId="0" fontId="76" fillId="0" borderId="29" xfId="917" applyFont="1" applyFill="1" applyBorder="1" applyAlignment="1">
      <alignment horizontal="center" wrapText="1"/>
    </xf>
    <xf numFmtId="0" fontId="76" fillId="0" borderId="36" xfId="917" applyFont="1" applyBorder="1" applyAlignment="1">
      <alignment horizontal="center" wrapText="1"/>
    </xf>
    <xf numFmtId="0" fontId="76" fillId="0" borderId="18" xfId="917" applyFont="1" applyBorder="1" applyAlignment="1">
      <alignment horizontal="center" wrapText="1"/>
    </xf>
    <xf numFmtId="0" fontId="76" fillId="0" borderId="37" xfId="917" applyFont="1" applyBorder="1" applyAlignment="1">
      <alignment horizontal="center" wrapText="1"/>
    </xf>
    <xf numFmtId="0" fontId="76" fillId="0" borderId="24" xfId="917" applyFont="1" applyFill="1" applyBorder="1" applyAlignment="1">
      <alignment horizontal="center" wrapText="1"/>
    </xf>
    <xf numFmtId="0" fontId="76" fillId="0" borderId="9" xfId="917" applyFont="1" applyFill="1" applyBorder="1" applyAlignment="1">
      <alignment horizontal="center"/>
    </xf>
    <xf numFmtId="0" fontId="76" fillId="0" borderId="38" xfId="917" applyFont="1" applyFill="1" applyBorder="1" applyAlignment="1">
      <alignment horizontal="center"/>
    </xf>
    <xf numFmtId="0" fontId="76" fillId="0" borderId="24" xfId="917" applyFont="1" applyBorder="1" applyAlignment="1">
      <alignment horizontal="center"/>
    </xf>
    <xf numFmtId="0" fontId="76" fillId="0" borderId="9" xfId="917" applyFont="1" applyBorder="1" applyAlignment="1">
      <alignment horizontal="center"/>
    </xf>
    <xf numFmtId="0" fontId="76" fillId="0" borderId="38" xfId="917" applyFont="1" applyBorder="1" applyAlignment="1">
      <alignment horizontal="center"/>
    </xf>
    <xf numFmtId="0" fontId="76" fillId="0" borderId="62" xfId="917" applyFont="1" applyFill="1" applyBorder="1" applyAlignment="1">
      <alignment horizontal="center" wrapText="1"/>
    </xf>
    <xf numFmtId="0" fontId="76" fillId="0" borderId="19" xfId="917" applyFont="1" applyBorder="1" applyAlignment="1">
      <alignment horizontal="center"/>
    </xf>
    <xf numFmtId="0" fontId="76" fillId="0" borderId="75" xfId="917" applyFont="1" applyBorder="1" applyAlignment="1">
      <alignment horizontal="center"/>
    </xf>
    <xf numFmtId="3" fontId="32" fillId="0" borderId="19" xfId="16282" applyNumberFormat="1" applyFont="1" applyBorder="1" applyAlignment="1">
      <alignment horizontal="right"/>
    </xf>
    <xf numFmtId="0" fontId="35" fillId="0" borderId="33" xfId="0" applyFont="1" applyBorder="1" applyAlignment="1">
      <alignment horizontal="center"/>
    </xf>
    <xf numFmtId="3" fontId="35" fillId="0" borderId="34" xfId="0" applyNumberFormat="1" applyFont="1" applyBorder="1" applyAlignment="1">
      <alignment horizontal="right"/>
    </xf>
    <xf numFmtId="10" fontId="35" fillId="0" borderId="34" xfId="0" applyNumberFormat="1" applyFont="1" applyBorder="1" applyAlignment="1">
      <alignment horizontal="right"/>
    </xf>
    <xf numFmtId="3" fontId="35" fillId="0" borderId="35" xfId="16278" applyNumberFormat="1" applyFont="1" applyFill="1" applyBorder="1" applyAlignment="1">
      <alignment horizontal="right" vertical="center" wrapText="1"/>
    </xf>
    <xf numFmtId="0" fontId="32" fillId="0" borderId="9" xfId="0" applyFont="1" applyFill="1" applyBorder="1"/>
    <xf numFmtId="0" fontId="32" fillId="45" borderId="24" xfId="0" applyFont="1" applyFill="1" applyBorder="1"/>
    <xf numFmtId="0" fontId="32" fillId="0" borderId="56" xfId="122" applyFont="1" applyBorder="1"/>
    <xf numFmtId="0" fontId="32" fillId="0" borderId="77" xfId="122" applyFont="1" applyBorder="1"/>
    <xf numFmtId="0" fontId="35" fillId="0" borderId="33" xfId="0" applyFont="1" applyBorder="1"/>
    <xf numFmtId="165" fontId="32" fillId="0" borderId="9" xfId="0" applyNumberFormat="1" applyFont="1" applyBorder="1"/>
    <xf numFmtId="10" fontId="32" fillId="0" borderId="9" xfId="34" applyNumberFormat="1" applyFont="1" applyBorder="1"/>
    <xf numFmtId="0" fontId="32" fillId="0" borderId="0" xfId="122" applyFont="1" applyBorder="1" applyAlignment="1">
      <alignment horizontal="left"/>
    </xf>
    <xf numFmtId="164" fontId="32" fillId="0" borderId="24" xfId="46776" applyNumberFormat="1" applyFont="1" applyFill="1" applyBorder="1"/>
    <xf numFmtId="164" fontId="32" fillId="0" borderId="9" xfId="46776" applyNumberFormat="1" applyFont="1" applyFill="1" applyBorder="1"/>
    <xf numFmtId="172" fontId="32" fillId="0" borderId="38" xfId="182" applyNumberFormat="1" applyFont="1" applyBorder="1"/>
    <xf numFmtId="164" fontId="32" fillId="45" borderId="24" xfId="34" applyNumberFormat="1" applyFont="1" applyFill="1" applyBorder="1"/>
    <xf numFmtId="164" fontId="32" fillId="45" borderId="9" xfId="34" applyNumberFormat="1" applyFont="1" applyFill="1" applyBorder="1"/>
    <xf numFmtId="0" fontId="32" fillId="45" borderId="38" xfId="0" applyFont="1" applyFill="1" applyBorder="1"/>
    <xf numFmtId="164" fontId="32" fillId="0" borderId="24" xfId="46746" applyNumberFormat="1" applyFont="1" applyFill="1" applyBorder="1"/>
    <xf numFmtId="164" fontId="32" fillId="0" borderId="9" xfId="46746" applyNumberFormat="1" applyFont="1" applyFill="1" applyBorder="1"/>
    <xf numFmtId="164" fontId="32" fillId="0" borderId="24" xfId="46773" applyNumberFormat="1" applyFont="1" applyFill="1" applyBorder="1"/>
    <xf numFmtId="164" fontId="32" fillId="0" borderId="9" xfId="46773" applyNumberFormat="1" applyFont="1" applyFill="1" applyBorder="1"/>
    <xf numFmtId="172" fontId="32" fillId="0" borderId="38" xfId="0" applyNumberFormat="1" applyFont="1" applyBorder="1"/>
    <xf numFmtId="164" fontId="32" fillId="0" borderId="24" xfId="34" applyNumberFormat="1" applyFont="1" applyFill="1" applyBorder="1"/>
    <xf numFmtId="164" fontId="32" fillId="0" borderId="9" xfId="34" applyNumberFormat="1" applyFont="1" applyFill="1" applyBorder="1"/>
    <xf numFmtId="164" fontId="32" fillId="0" borderId="24" xfId="46749" applyNumberFormat="1" applyFont="1" applyFill="1" applyBorder="1"/>
    <xf numFmtId="164" fontId="32" fillId="0" borderId="9" xfId="46749" applyNumberFormat="1" applyFont="1" applyFill="1" applyBorder="1"/>
    <xf numFmtId="164" fontId="32" fillId="0" borderId="24" xfId="46769" applyNumberFormat="1" applyFont="1" applyFill="1" applyBorder="1"/>
    <xf numFmtId="164" fontId="32" fillId="0" borderId="9" xfId="46769" applyNumberFormat="1" applyFont="1" applyFill="1" applyBorder="1"/>
    <xf numFmtId="39" fontId="32" fillId="45" borderId="9" xfId="34" applyNumberFormat="1" applyFont="1" applyFill="1" applyBorder="1"/>
    <xf numFmtId="164" fontId="32" fillId="0" borderId="24" xfId="46751" applyNumberFormat="1" applyFont="1" applyFill="1" applyBorder="1"/>
    <xf numFmtId="164" fontId="32" fillId="0" borderId="9" xfId="46751" applyNumberFormat="1" applyFont="1" applyFill="1" applyBorder="1"/>
    <xf numFmtId="164" fontId="32" fillId="0" borderId="24" xfId="46767" applyNumberFormat="1" applyFont="1" applyFill="1" applyBorder="1"/>
    <xf numFmtId="164" fontId="32" fillId="0" borderId="9" xfId="46767" applyNumberFormat="1" applyFont="1" applyFill="1" applyBorder="1"/>
    <xf numFmtId="164" fontId="32" fillId="0" borderId="24" xfId="46754" applyNumberFormat="1" applyFont="1" applyFill="1" applyBorder="1"/>
    <xf numFmtId="164" fontId="32" fillId="0" borderId="9" xfId="46754" applyNumberFormat="1" applyFont="1" applyFill="1" applyBorder="1"/>
    <xf numFmtId="164" fontId="32" fillId="0" borderId="24" xfId="34" applyNumberFormat="1" applyFont="1" applyBorder="1"/>
    <xf numFmtId="164" fontId="32" fillId="0" borderId="9" xfId="34" applyNumberFormat="1" applyFont="1" applyBorder="1"/>
    <xf numFmtId="0" fontId="32" fillId="0" borderId="38" xfId="0" applyFont="1" applyBorder="1"/>
    <xf numFmtId="164" fontId="32" fillId="0" borderId="24" xfId="46765" applyNumberFormat="1" applyFont="1" applyFill="1" applyBorder="1"/>
    <xf numFmtId="0" fontId="32" fillId="45" borderId="9" xfId="0" applyFont="1" applyFill="1" applyBorder="1"/>
    <xf numFmtId="0" fontId="32" fillId="0" borderId="24" xfId="0" applyFont="1" applyBorder="1"/>
    <xf numFmtId="44" fontId="32" fillId="0" borderId="9" xfId="700" applyFont="1" applyBorder="1"/>
    <xf numFmtId="0" fontId="32" fillId="45" borderId="51" xfId="0" applyFont="1" applyFill="1" applyBorder="1"/>
    <xf numFmtId="0" fontId="32" fillId="0" borderId="0" xfId="0" applyFont="1" applyFill="1" applyBorder="1"/>
    <xf numFmtId="164" fontId="32" fillId="0" borderId="102" xfId="46758" applyNumberFormat="1" applyFont="1" applyBorder="1"/>
    <xf numFmtId="164" fontId="32" fillId="0" borderId="0" xfId="46758" applyNumberFormat="1" applyFont="1" applyFill="1" applyBorder="1"/>
    <xf numFmtId="0" fontId="32" fillId="0" borderId="0" xfId="141" applyFont="1" applyAlignment="1">
      <alignment horizontal="left" indent="2"/>
    </xf>
    <xf numFmtId="0" fontId="32" fillId="0" borderId="77" xfId="127" applyFont="1" applyBorder="1"/>
    <xf numFmtId="0" fontId="32" fillId="0" borderId="77" xfId="127" applyFont="1" applyBorder="1" applyAlignment="1">
      <alignment wrapText="1"/>
    </xf>
    <xf numFmtId="164" fontId="32" fillId="45" borderId="38" xfId="34" applyNumberFormat="1" applyFont="1" applyFill="1" applyBorder="1"/>
    <xf numFmtId="164" fontId="32" fillId="0" borderId="9" xfId="46763" applyNumberFormat="1" applyFont="1" applyFill="1" applyBorder="1"/>
    <xf numFmtId="0" fontId="147" fillId="45" borderId="67" xfId="0" applyFont="1" applyFill="1" applyBorder="1"/>
    <xf numFmtId="0" fontId="147" fillId="0" borderId="0" xfId="0" applyFont="1"/>
    <xf numFmtId="0" fontId="35" fillId="45" borderId="31" xfId="0" applyFont="1" applyFill="1" applyBorder="1"/>
    <xf numFmtId="0" fontId="147" fillId="0" borderId="0" xfId="0" applyFont="1" applyBorder="1"/>
    <xf numFmtId="0" fontId="32" fillId="0" borderId="20" xfId="0" applyFont="1" applyFill="1" applyBorder="1"/>
    <xf numFmtId="0" fontId="32" fillId="0" borderId="20" xfId="0" applyFont="1" applyFill="1" applyBorder="1" applyAlignment="1">
      <alignment horizontal="left"/>
    </xf>
    <xf numFmtId="0" fontId="147" fillId="0" borderId="21" xfId="0" applyFont="1" applyFill="1" applyBorder="1" applyAlignment="1">
      <alignment horizontal="left"/>
    </xf>
    <xf numFmtId="0" fontId="32" fillId="0" borderId="0" xfId="0" applyFont="1" applyFill="1" applyBorder="1" applyAlignment="1">
      <alignment horizontal="left"/>
    </xf>
    <xf numFmtId="0" fontId="147" fillId="0" borderId="0" xfId="0" applyFont="1" applyFill="1" applyBorder="1" applyAlignment="1">
      <alignment horizontal="left"/>
    </xf>
    <xf numFmtId="0" fontId="147" fillId="0" borderId="0" xfId="0" applyFont="1" applyFill="1" applyBorder="1"/>
    <xf numFmtId="164" fontId="32"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0" fontId="32" fillId="0" borderId="38" xfId="0" applyFont="1" applyFill="1" applyBorder="1"/>
    <xf numFmtId="0" fontId="32" fillId="45" borderId="21" xfId="0" applyFont="1" applyFill="1" applyBorder="1"/>
    <xf numFmtId="0" fontId="147" fillId="45" borderId="33" xfId="0" applyFont="1" applyFill="1" applyBorder="1"/>
    <xf numFmtId="0" fontId="35" fillId="0" borderId="54" xfId="0" applyFont="1" applyFill="1" applyBorder="1"/>
    <xf numFmtId="0" fontId="35" fillId="45" borderId="96" xfId="0" applyFont="1" applyFill="1" applyBorder="1"/>
    <xf numFmtId="0" fontId="32" fillId="0" borderId="28" xfId="0" applyFont="1" applyBorder="1"/>
    <xf numFmtId="164" fontId="32" fillId="0" borderId="0" xfId="34" applyNumberFormat="1" applyFont="1" applyFill="1" applyBorder="1"/>
    <xf numFmtId="164" fontId="32" fillId="0" borderId="18" xfId="46747" applyNumberFormat="1" applyFont="1" applyFill="1" applyBorder="1"/>
    <xf numFmtId="174" fontId="32" fillId="0" borderId="9" xfId="59" applyNumberFormat="1" applyFont="1" applyFill="1" applyBorder="1"/>
    <xf numFmtId="44" fontId="32" fillId="0" borderId="18" xfId="700" applyFont="1" applyFill="1" applyBorder="1"/>
    <xf numFmtId="44" fontId="32" fillId="0" borderId="0" xfId="700" applyFont="1" applyFill="1" applyBorder="1"/>
    <xf numFmtId="0" fontId="32" fillId="0" borderId="0" xfId="141" applyFont="1" applyFill="1" applyAlignment="1">
      <alignment wrapText="1"/>
    </xf>
    <xf numFmtId="49" fontId="36" fillId="0" borderId="65" xfId="122" applyNumberFormat="1" applyFont="1" applyFill="1" applyBorder="1" applyAlignment="1">
      <alignment horizontal="center"/>
    </xf>
    <xf numFmtId="0" fontId="0" fillId="0" borderId="65" xfId="0" applyBorder="1" applyAlignment="1">
      <alignment horizontal="center"/>
    </xf>
    <xf numFmtId="49" fontId="36" fillId="0" borderId="25" xfId="0" applyNumberFormat="1" applyFont="1" applyBorder="1" applyAlignment="1">
      <alignment horizontal="center"/>
    </xf>
    <xf numFmtId="49" fontId="0" fillId="0" borderId="25" xfId="0" applyNumberFormat="1" applyBorder="1" applyAlignment="1">
      <alignment horizontal="center"/>
    </xf>
    <xf numFmtId="49" fontId="36" fillId="0" borderId="25" xfId="0" quotePrefix="1" applyNumberFormat="1" applyFont="1" applyBorder="1" applyAlignment="1">
      <alignment horizontal="center"/>
    </xf>
    <xf numFmtId="164" fontId="32" fillId="0" borderId="18" xfId="46747" applyNumberFormat="1" applyFont="1" applyFill="1" applyBorder="1" applyAlignment="1">
      <alignment horizontal="right"/>
    </xf>
    <xf numFmtId="164" fontId="32" fillId="0" borderId="9" xfId="46747" applyNumberFormat="1" applyFont="1" applyFill="1" applyBorder="1" applyAlignment="1">
      <alignment horizontal="right"/>
    </xf>
    <xf numFmtId="174" fontId="32" fillId="0" borderId="9" xfId="59" applyNumberFormat="1" applyFont="1" applyFill="1" applyBorder="1" applyAlignment="1">
      <alignment horizontal="right"/>
    </xf>
    <xf numFmtId="44" fontId="32" fillId="0" borderId="18" xfId="700" applyFont="1" applyFill="1" applyBorder="1" applyAlignment="1">
      <alignment horizontal="right"/>
    </xf>
    <xf numFmtId="49" fontId="36" fillId="0" borderId="65" xfId="122" applyNumberFormat="1" applyFont="1" applyBorder="1" applyAlignment="1">
      <alignment horizontal="center" wrapText="1"/>
    </xf>
    <xf numFmtId="49" fontId="36" fillId="0" borderId="65" xfId="122" applyNumberFormat="1" applyFont="1" applyBorder="1" applyAlignment="1">
      <alignment horizontal="center"/>
    </xf>
    <xf numFmtId="10" fontId="0" fillId="0" borderId="9" xfId="0" applyNumberFormat="1" applyFill="1" applyBorder="1"/>
    <xf numFmtId="10" fontId="32" fillId="0" borderId="9" xfId="0" applyNumberFormat="1" applyFont="1" applyFill="1" applyBorder="1"/>
    <xf numFmtId="10" fontId="35" fillId="0" borderId="9" xfId="0" applyNumberFormat="1" applyFont="1" applyFill="1" applyBorder="1"/>
    <xf numFmtId="9" fontId="0" fillId="0" borderId="9" xfId="0" applyNumberFormat="1" applyFill="1" applyBorder="1" applyAlignment="1">
      <alignment horizontal="center"/>
    </xf>
    <xf numFmtId="10" fontId="32" fillId="0" borderId="9" xfId="192" applyNumberFormat="1" applyFont="1" applyFill="1" applyBorder="1"/>
    <xf numFmtId="10" fontId="32" fillId="0" borderId="9" xfId="192" applyNumberFormat="1" applyFont="1" applyBorder="1"/>
    <xf numFmtId="0" fontId="32" fillId="0" borderId="0" xfId="127" applyBorder="1"/>
    <xf numFmtId="0" fontId="0" fillId="0" borderId="0" xfId="0" applyFont="1" applyFill="1"/>
    <xf numFmtId="5" fontId="0" fillId="0" borderId="9" xfId="0" applyNumberFormat="1" applyFont="1" applyBorder="1"/>
    <xf numFmtId="10" fontId="32" fillId="0" borderId="9" xfId="34" applyNumberFormat="1" applyFont="1" applyFill="1" applyBorder="1"/>
    <xf numFmtId="10" fontId="32" fillId="0" borderId="9" xfId="46816" applyNumberFormat="1" applyFont="1" applyBorder="1"/>
    <xf numFmtId="165" fontId="32" fillId="0" borderId="9" xfId="127" applyNumberFormat="1" applyFont="1" applyFill="1" applyBorder="1"/>
    <xf numFmtId="0" fontId="35" fillId="48" borderId="9" xfId="0" applyFont="1" applyFill="1" applyBorder="1"/>
    <xf numFmtId="165" fontId="32" fillId="0" borderId="9" xfId="506" applyNumberFormat="1" applyFont="1" applyFill="1" applyBorder="1" applyAlignment="1">
      <alignment vertical="center" wrapText="1"/>
    </xf>
    <xf numFmtId="165" fontId="32" fillId="0" borderId="9" xfId="506" applyNumberFormat="1" applyFont="1" applyFill="1" applyBorder="1" applyAlignment="1">
      <alignment horizontal="center" vertical="center" wrapText="1"/>
    </xf>
    <xf numFmtId="165" fontId="32" fillId="0" borderId="9" xfId="506" applyNumberFormat="1" applyFont="1" applyFill="1" applyBorder="1" applyAlignment="1"/>
    <xf numFmtId="165" fontId="32" fillId="0" borderId="9" xfId="506" applyNumberFormat="1" applyFont="1" applyFill="1" applyBorder="1" applyAlignment="1">
      <alignment vertical="center"/>
    </xf>
    <xf numFmtId="10" fontId="35" fillId="0" borderId="74" xfId="0" applyNumberFormat="1" applyFont="1" applyBorder="1" applyAlignment="1">
      <alignment horizontal="right"/>
    </xf>
    <xf numFmtId="10" fontId="35" fillId="0" borderId="74" xfId="0" applyNumberFormat="1" applyFont="1" applyFill="1" applyBorder="1" applyAlignment="1">
      <alignment horizontal="right"/>
    </xf>
    <xf numFmtId="10" fontId="32" fillId="0" borderId="18" xfId="0" applyNumberFormat="1" applyFont="1" applyBorder="1" applyAlignment="1">
      <alignment horizontal="right"/>
    </xf>
    <xf numFmtId="0" fontId="36" fillId="48" borderId="95" xfId="0" applyFont="1" applyFill="1" applyBorder="1" applyAlignment="1"/>
    <xf numFmtId="0" fontId="32" fillId="0" borderId="21" xfId="0" applyFont="1" applyFill="1" applyBorder="1"/>
    <xf numFmtId="0" fontId="32" fillId="0" borderId="9" xfId="0" applyFont="1" applyFill="1" applyBorder="1" applyAlignment="1">
      <alignment horizontal="left"/>
    </xf>
    <xf numFmtId="0" fontId="32" fillId="0" borderId="0" xfId="122"/>
    <xf numFmtId="3" fontId="32" fillId="0" borderId="9" xfId="34" applyNumberFormat="1" applyFont="1" applyFill="1" applyBorder="1"/>
    <xf numFmtId="0" fontId="32" fillId="45" borderId="9" xfId="34" applyNumberFormat="1" applyFont="1" applyFill="1" applyBorder="1"/>
    <xf numFmtId="0" fontId="32" fillId="0" borderId="0" xfId="122" applyFont="1" applyBorder="1"/>
    <xf numFmtId="49" fontId="36" fillId="48" borderId="74" xfId="122" applyNumberFormat="1" applyFont="1" applyFill="1" applyBorder="1" applyAlignment="1">
      <alignment horizontal="center"/>
    </xf>
    <xf numFmtId="0" fontId="32" fillId="0" borderId="0" xfId="122" applyBorder="1" applyAlignment="1">
      <alignment horizontal="center"/>
    </xf>
    <xf numFmtId="0" fontId="35" fillId="48" borderId="33" xfId="122" applyFont="1" applyFill="1" applyBorder="1"/>
    <xf numFmtId="0" fontId="35" fillId="48" borderId="18" xfId="122" applyFont="1" applyFill="1" applyBorder="1"/>
    <xf numFmtId="0" fontId="32" fillId="0" borderId="18" xfId="122" applyFont="1" applyFill="1" applyBorder="1" applyAlignment="1">
      <alignment horizontal="center"/>
    </xf>
    <xf numFmtId="0" fontId="32" fillId="0" borderId="18" xfId="122" applyFont="1" applyFill="1" applyBorder="1" applyAlignment="1">
      <alignment horizontal="right"/>
    </xf>
    <xf numFmtId="3" fontId="32" fillId="0" borderId="9" xfId="34" applyNumberFormat="1" applyFont="1" applyBorder="1"/>
    <xf numFmtId="3" fontId="32" fillId="0" borderId="19" xfId="34" applyNumberFormat="1" applyFont="1" applyBorder="1"/>
    <xf numFmtId="49" fontId="141" fillId="0" borderId="65" xfId="122" applyNumberFormat="1" applyFont="1" applyBorder="1" applyAlignment="1"/>
    <xf numFmtId="0" fontId="74" fillId="0" borderId="0" xfId="122" applyFont="1" applyBorder="1" applyAlignment="1">
      <alignment horizontal="center"/>
    </xf>
    <xf numFmtId="0" fontId="35" fillId="48" borderId="33" xfId="122" applyFont="1" applyFill="1" applyBorder="1" applyAlignment="1">
      <alignment horizontal="left"/>
    </xf>
    <xf numFmtId="3" fontId="32" fillId="0" borderId="19" xfId="34" applyNumberFormat="1" applyFont="1" applyFill="1" applyBorder="1"/>
    <xf numFmtId="49" fontId="36" fillId="0" borderId="65" xfId="122" applyNumberFormat="1" applyFont="1" applyBorder="1" applyAlignment="1"/>
    <xf numFmtId="0" fontId="74" fillId="0" borderId="0" xfId="122" applyFont="1"/>
    <xf numFmtId="0" fontId="36" fillId="0" borderId="46" xfId="122" applyFont="1" applyBorder="1" applyAlignment="1">
      <alignment horizontal="left" wrapText="1"/>
    </xf>
    <xf numFmtId="0" fontId="36" fillId="0" borderId="0" xfId="122" applyFont="1" applyBorder="1" applyAlignment="1">
      <alignment horizontal="left" wrapText="1"/>
    </xf>
    <xf numFmtId="0" fontId="35" fillId="48" borderId="18" xfId="122" applyFont="1" applyFill="1" applyBorder="1" applyAlignment="1">
      <alignment horizontal="center" vertical="top" wrapText="1"/>
    </xf>
    <xf numFmtId="0" fontId="35" fillId="0" borderId="33" xfId="122" applyFont="1" applyBorder="1"/>
    <xf numFmtId="3" fontId="35" fillId="0" borderId="34" xfId="34" applyNumberFormat="1" applyFont="1" applyBorder="1"/>
    <xf numFmtId="10" fontId="35" fillId="0" borderId="9" xfId="192" applyNumberFormat="1" applyFont="1" applyFill="1" applyBorder="1"/>
    <xf numFmtId="165" fontId="32" fillId="0" borderId="9" xfId="700" applyNumberFormat="1" applyFont="1" applyBorder="1"/>
    <xf numFmtId="3" fontId="32" fillId="0" borderId="24" xfId="0" applyNumberFormat="1" applyFont="1" applyFill="1" applyBorder="1"/>
    <xf numFmtId="3" fontId="34" fillId="0" borderId="9" xfId="0" applyNumberFormat="1" applyFont="1" applyFill="1" applyBorder="1"/>
    <xf numFmtId="3" fontId="32" fillId="0" borderId="9" xfId="0" applyNumberFormat="1" applyFont="1" applyBorder="1"/>
    <xf numFmtId="10" fontId="32" fillId="0" borderId="9" xfId="0" applyNumberFormat="1" applyFont="1" applyBorder="1"/>
    <xf numFmtId="10" fontId="32" fillId="0" borderId="38" xfId="0" applyNumberFormat="1" applyFont="1" applyFill="1" applyBorder="1"/>
    <xf numFmtId="3" fontId="32" fillId="0" borderId="23" xfId="0" applyNumberFormat="1" applyFont="1" applyFill="1" applyBorder="1"/>
    <xf numFmtId="3" fontId="32" fillId="0" borderId="9" xfId="16260" applyNumberFormat="1" applyFont="1" applyBorder="1" applyAlignment="1">
      <alignment horizontal="right"/>
    </xf>
    <xf numFmtId="3" fontId="32" fillId="0" borderId="20" xfId="0" applyNumberFormat="1" applyFont="1" applyFill="1" applyBorder="1"/>
    <xf numFmtId="3" fontId="32" fillId="0" borderId="19" xfId="0" applyNumberFormat="1" applyFont="1" applyBorder="1" applyAlignment="1">
      <alignment horizontal="right"/>
    </xf>
    <xf numFmtId="3" fontId="32" fillId="0" borderId="79" xfId="0" applyNumberFormat="1" applyFont="1" applyFill="1" applyBorder="1"/>
    <xf numFmtId="3" fontId="32" fillId="0" borderId="39" xfId="16260" applyNumberFormat="1" applyFont="1" applyBorder="1" applyAlignment="1">
      <alignment horizontal="right"/>
    </xf>
    <xf numFmtId="3" fontId="32" fillId="0" borderId="19" xfId="16260" applyNumberFormat="1" applyFont="1" applyBorder="1" applyAlignment="1">
      <alignment horizontal="right"/>
    </xf>
    <xf numFmtId="3" fontId="32" fillId="0" borderId="18" xfId="0" applyNumberFormat="1" applyFont="1" applyFill="1" applyBorder="1"/>
    <xf numFmtId="10" fontId="32" fillId="0" borderId="18" xfId="0" applyNumberFormat="1" applyFont="1" applyBorder="1"/>
    <xf numFmtId="3" fontId="32" fillId="0" borderId="9" xfId="16258" applyNumberFormat="1" applyFont="1" applyBorder="1" applyAlignment="1">
      <alignment horizontal="right"/>
    </xf>
    <xf numFmtId="3" fontId="32" fillId="0" borderId="9" xfId="16265" applyNumberFormat="1" applyFont="1" applyBorder="1" applyAlignment="1">
      <alignment horizontal="right"/>
    </xf>
    <xf numFmtId="10" fontId="32" fillId="0" borderId="18" xfId="0" applyNumberFormat="1" applyFont="1" applyFill="1" applyBorder="1"/>
    <xf numFmtId="0" fontId="8" fillId="0" borderId="0" xfId="31695"/>
    <xf numFmtId="0" fontId="8" fillId="0" borderId="0" xfId="31695" applyAlignment="1">
      <alignment vertical="center"/>
    </xf>
    <xf numFmtId="0" fontId="140" fillId="85" borderId="9" xfId="31695" applyFont="1" applyFill="1" applyBorder="1" applyAlignment="1">
      <alignment horizontal="center" vertical="center" wrapText="1"/>
    </xf>
    <xf numFmtId="0" fontId="140" fillId="85" borderId="9" xfId="31695" applyFont="1" applyFill="1" applyBorder="1" applyAlignment="1">
      <alignment horizontal="center" vertical="center"/>
    </xf>
    <xf numFmtId="0" fontId="32" fillId="0" borderId="9" xfId="0" applyFont="1" applyBorder="1" applyAlignment="1">
      <alignment horizontal="center" vertical="center" wrapText="1"/>
    </xf>
    <xf numFmtId="3" fontId="140" fillId="85" borderId="9" xfId="31695" applyNumberFormat="1" applyFont="1" applyFill="1" applyBorder="1" applyAlignment="1">
      <alignment horizontal="center" vertical="center"/>
    </xf>
    <xf numFmtId="0" fontId="8" fillId="0" borderId="0" xfId="31695" applyAlignment="1">
      <alignment horizontal="center" vertical="center"/>
    </xf>
    <xf numFmtId="0" fontId="75" fillId="48" borderId="9" xfId="0" applyFont="1" applyFill="1" applyBorder="1" applyAlignment="1">
      <alignment horizontal="center" vertical="center" wrapText="1"/>
    </xf>
    <xf numFmtId="0" fontId="75" fillId="0" borderId="9" xfId="0" applyFont="1" applyBorder="1" applyAlignment="1">
      <alignment horizontal="right" vertical="center" wrapText="1"/>
    </xf>
    <xf numFmtId="0" fontId="76" fillId="48" borderId="9" xfId="0" applyFont="1" applyFill="1" applyBorder="1" applyAlignment="1">
      <alignment horizontal="right" vertical="center" wrapText="1"/>
    </xf>
    <xf numFmtId="10" fontId="76" fillId="46" borderId="9" xfId="0" applyNumberFormat="1" applyFont="1" applyFill="1" applyBorder="1" applyAlignment="1">
      <alignment horizontal="right" vertical="center"/>
    </xf>
    <xf numFmtId="3" fontId="35" fillId="0" borderId="35" xfId="34" applyNumberFormat="1" applyFont="1" applyBorder="1"/>
    <xf numFmtId="0" fontId="35" fillId="48" borderId="77" xfId="122" applyFont="1" applyFill="1" applyBorder="1"/>
    <xf numFmtId="0" fontId="32" fillId="0" borderId="104" xfId="122" applyFont="1" applyBorder="1"/>
    <xf numFmtId="0" fontId="36" fillId="48" borderId="9" xfId="122" applyFont="1" applyFill="1" applyBorder="1" applyAlignment="1"/>
    <xf numFmtId="0" fontId="147" fillId="0" borderId="9" xfId="0" applyFont="1" applyFill="1" applyBorder="1" applyAlignment="1">
      <alignment horizontal="left"/>
    </xf>
    <xf numFmtId="0" fontId="32" fillId="0" borderId="100" xfId="0" applyFont="1" applyBorder="1"/>
    <xf numFmtId="164" fontId="32" fillId="0" borderId="19" xfId="46763" applyNumberFormat="1" applyFont="1" applyFill="1" applyBorder="1"/>
    <xf numFmtId="0" fontId="32" fillId="0" borderId="19" xfId="0" applyFont="1" applyBorder="1"/>
    <xf numFmtId="0" fontId="32" fillId="0" borderId="75" xfId="0" applyFont="1" applyBorder="1"/>
    <xf numFmtId="0" fontId="32" fillId="45" borderId="18" xfId="0" applyFont="1" applyFill="1" applyBorder="1"/>
    <xf numFmtId="0" fontId="35" fillId="45" borderId="36" xfId="0" applyFont="1" applyFill="1" applyBorder="1"/>
    <xf numFmtId="0" fontId="32" fillId="45" borderId="74" xfId="0" applyFont="1" applyFill="1" applyBorder="1"/>
    <xf numFmtId="0" fontId="147" fillId="45" borderId="34" xfId="0" applyFont="1" applyFill="1" applyBorder="1"/>
    <xf numFmtId="0" fontId="147" fillId="45" borderId="35" xfId="0" applyFont="1" applyFill="1" applyBorder="1"/>
    <xf numFmtId="0" fontId="54" fillId="48" borderId="105" xfId="122" applyFont="1" applyFill="1" applyBorder="1" applyAlignment="1">
      <alignment horizontal="center" vertical="center" wrapText="1"/>
    </xf>
    <xf numFmtId="0" fontId="54" fillId="48" borderId="79" xfId="122" applyFont="1" applyFill="1" applyBorder="1" applyAlignment="1">
      <alignment horizontal="center" vertical="center" wrapText="1"/>
    </xf>
    <xf numFmtId="0" fontId="35" fillId="0" borderId="74" xfId="0" applyFont="1" applyBorder="1" applyAlignment="1">
      <alignment horizontal="center"/>
    </xf>
    <xf numFmtId="10" fontId="35" fillId="0" borderId="74" xfId="0" applyNumberFormat="1" applyFont="1" applyBorder="1" applyAlignment="1">
      <alignment horizontal="right" vertical="center"/>
    </xf>
    <xf numFmtId="0" fontId="32" fillId="0" borderId="19" xfId="0" applyFont="1" applyFill="1" applyBorder="1"/>
    <xf numFmtId="165" fontId="32" fillId="0" borderId="0" xfId="700" applyNumberFormat="1" applyFont="1" applyFill="1" applyBorder="1" applyAlignment="1">
      <alignment vertical="center"/>
    </xf>
    <xf numFmtId="3" fontId="32" fillId="0" borderId="9" xfId="0" applyNumberFormat="1" applyFont="1" applyFill="1" applyBorder="1"/>
    <xf numFmtId="10" fontId="35" fillId="0" borderId="74" xfId="0" applyNumberFormat="1" applyFont="1" applyFill="1" applyBorder="1" applyAlignment="1">
      <alignment horizontal="right" vertical="center"/>
    </xf>
    <xf numFmtId="165" fontId="32" fillId="0" borderId="9" xfId="700" applyNumberFormat="1" applyFont="1" applyFill="1" applyBorder="1"/>
    <xf numFmtId="164" fontId="32" fillId="0" borderId="49" xfId="46765" applyNumberFormat="1" applyFont="1" applyFill="1" applyBorder="1"/>
    <xf numFmtId="165" fontId="32" fillId="0" borderId="19" xfId="0" applyNumberFormat="1" applyFont="1" applyBorder="1"/>
    <xf numFmtId="165" fontId="32" fillId="0" borderId="19" xfId="506" applyNumberFormat="1" applyFont="1" applyFill="1" applyBorder="1" applyAlignment="1">
      <alignment vertical="center" wrapText="1"/>
    </xf>
    <xf numFmtId="10" fontId="32" fillId="0" borderId="19" xfId="34" applyNumberFormat="1" applyFont="1" applyBorder="1"/>
    <xf numFmtId="179" fontId="35" fillId="0" borderId="34" xfId="506" applyNumberFormat="1" applyFont="1" applyFill="1" applyBorder="1" applyAlignment="1">
      <alignment horizontal="center" vertical="center" wrapText="1"/>
    </xf>
    <xf numFmtId="165" fontId="35" fillId="0" borderId="34" xfId="0" applyNumberFormat="1" applyFont="1" applyBorder="1"/>
    <xf numFmtId="10" fontId="35" fillId="0" borderId="34" xfId="34" applyNumberFormat="1" applyFont="1" applyBorder="1"/>
    <xf numFmtId="10" fontId="35" fillId="0" borderId="35" xfId="34" applyNumberFormat="1" applyFont="1" applyFill="1" applyBorder="1"/>
    <xf numFmtId="0" fontId="75"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2" fillId="0" borderId="9" xfId="0" applyNumberFormat="1" applyFont="1" applyBorder="1" applyAlignment="1">
      <alignment horizontal="center"/>
    </xf>
    <xf numFmtId="10" fontId="32" fillId="0" borderId="9" xfId="182" applyNumberFormat="1" applyFont="1" applyBorder="1"/>
    <xf numFmtId="3" fontId="32" fillId="0" borderId="21" xfId="16278" applyNumberFormat="1" applyFont="1" applyBorder="1" applyAlignment="1">
      <alignment horizontal="right"/>
    </xf>
    <xf numFmtId="3" fontId="35" fillId="0" borderId="34" xfId="0" applyNumberFormat="1" applyFont="1" applyBorder="1" applyAlignment="1">
      <alignment horizontal="center"/>
    </xf>
    <xf numFmtId="164" fontId="32" fillId="0" borderId="9" xfId="46747" applyNumberFormat="1" applyFont="1" applyFill="1" applyBorder="1"/>
    <xf numFmtId="10" fontId="32" fillId="0" borderId="19" xfId="0" applyNumberFormat="1" applyFont="1" applyBorder="1"/>
    <xf numFmtId="37" fontId="32" fillId="0" borderId="0" xfId="122" applyNumberFormat="1" applyFont="1" applyBorder="1"/>
    <xf numFmtId="37" fontId="32" fillId="0" borderId="0" xfId="122" applyNumberFormat="1"/>
    <xf numFmtId="165" fontId="32" fillId="0" borderId="9" xfId="700" applyNumberFormat="1" applyFont="1" applyFill="1" applyBorder="1" applyAlignment="1">
      <alignment vertical="center"/>
    </xf>
    <xf numFmtId="165" fontId="32" fillId="0" borderId="39" xfId="700" applyNumberFormat="1" applyFont="1" applyFill="1" applyBorder="1" applyAlignment="1">
      <alignment vertical="center"/>
    </xf>
    <xf numFmtId="165" fontId="0" fillId="0" borderId="9" xfId="46819" applyNumberFormat="1" applyFont="1" applyFill="1" applyBorder="1"/>
    <xf numFmtId="165" fontId="35" fillId="0" borderId="9" xfId="46819" applyNumberFormat="1" applyFont="1" applyFill="1" applyBorder="1"/>
    <xf numFmtId="42" fontId="35" fillId="0" borderId="74" xfId="0" applyNumberFormat="1" applyFont="1" applyBorder="1"/>
    <xf numFmtId="42" fontId="35" fillId="0" borderId="107" xfId="0" applyNumberFormat="1" applyFont="1" applyBorder="1"/>
    <xf numFmtId="10" fontId="35" fillId="0" borderId="74" xfId="0" applyNumberFormat="1" applyFont="1" applyBorder="1"/>
    <xf numFmtId="0" fontId="35" fillId="0" borderId="9" xfId="0" applyFont="1" applyBorder="1" applyAlignment="1">
      <alignment horizontal="center"/>
    </xf>
    <xf numFmtId="3" fontId="32" fillId="49" borderId="9" xfId="0" applyNumberFormat="1" applyFont="1" applyFill="1" applyBorder="1"/>
    <xf numFmtId="3" fontId="32" fillId="0" borderId="36" xfId="122" applyNumberFormat="1" applyFont="1" applyFill="1" applyBorder="1" applyAlignment="1">
      <alignment horizontal="right" vertical="center"/>
    </xf>
    <xf numFmtId="3" fontId="32" fillId="49" borderId="38" xfId="0" applyNumberFormat="1" applyFont="1" applyFill="1" applyBorder="1"/>
    <xf numFmtId="3" fontId="32" fillId="0" borderId="24" xfId="122" applyNumberFormat="1" applyFont="1" applyFill="1" applyBorder="1" applyAlignment="1">
      <alignment horizontal="right" vertical="center"/>
    </xf>
    <xf numFmtId="3" fontId="32" fillId="0" borderId="62" xfId="122" applyNumberFormat="1" applyFont="1" applyFill="1" applyBorder="1" applyAlignment="1">
      <alignment horizontal="right" vertical="center"/>
    </xf>
    <xf numFmtId="3" fontId="32" fillId="0" borderId="0" xfId="0" applyNumberFormat="1" applyFont="1"/>
    <xf numFmtId="0" fontId="74" fillId="0" borderId="0" xfId="122" applyFont="1" applyFill="1" applyAlignment="1">
      <alignment horizontal="center"/>
    </xf>
    <xf numFmtId="0" fontId="32" fillId="0" borderId="19" xfId="0" applyFont="1" applyBorder="1" applyAlignment="1">
      <alignment horizontal="center"/>
    </xf>
    <xf numFmtId="165" fontId="0" fillId="0" borderId="19" xfId="0" applyNumberFormat="1" applyBorder="1"/>
    <xf numFmtId="0" fontId="35" fillId="45" borderId="18" xfId="0" applyFont="1" applyFill="1" applyBorder="1"/>
    <xf numFmtId="0" fontId="0" fillId="45" borderId="18" xfId="0" applyFill="1" applyBorder="1"/>
    <xf numFmtId="0" fontId="32" fillId="0" borderId="34" xfId="0" applyFont="1" applyBorder="1" applyAlignment="1">
      <alignment horizontal="center"/>
    </xf>
    <xf numFmtId="165" fontId="32" fillId="0" borderId="34" xfId="0" applyNumberFormat="1" applyFont="1" applyBorder="1"/>
    <xf numFmtId="165" fontId="0" fillId="0" borderId="34" xfId="0" applyNumberFormat="1" applyBorder="1"/>
    <xf numFmtId="165" fontId="32" fillId="0" borderId="34" xfId="506" applyNumberFormat="1" applyFont="1" applyFill="1" applyBorder="1" applyAlignment="1">
      <alignment vertical="center" wrapText="1"/>
    </xf>
    <xf numFmtId="10" fontId="32" fillId="0" borderId="34" xfId="34" applyNumberFormat="1" applyFont="1" applyBorder="1"/>
    <xf numFmtId="42" fontId="0" fillId="0" borderId="0" xfId="0" applyNumberFormat="1"/>
    <xf numFmtId="3" fontId="32" fillId="0" borderId="39" xfId="0" applyNumberFormat="1" applyFont="1" applyFill="1" applyBorder="1"/>
    <xf numFmtId="0" fontId="32" fillId="45" borderId="96" xfId="122" applyFill="1" applyBorder="1"/>
    <xf numFmtId="0" fontId="35" fillId="48" borderId="54" xfId="122" applyFont="1" applyFill="1" applyBorder="1"/>
    <xf numFmtId="0" fontId="35" fillId="48" borderId="97" xfId="122" applyFont="1" applyFill="1" applyBorder="1"/>
    <xf numFmtId="0" fontId="32" fillId="45" borderId="49" xfId="122" applyFill="1" applyBorder="1"/>
    <xf numFmtId="0" fontId="35" fillId="48" borderId="56" xfId="122" applyFont="1" applyFill="1" applyBorder="1"/>
    <xf numFmtId="0" fontId="35" fillId="48" borderId="51" xfId="122" applyFont="1" applyFill="1" applyBorder="1" applyAlignment="1">
      <alignment horizontal="center" wrapText="1"/>
    </xf>
    <xf numFmtId="0" fontId="35" fillId="48" borderId="24" xfId="122" applyFont="1" applyFill="1" applyBorder="1" applyAlignment="1">
      <alignment horizontal="center" wrapText="1"/>
    </xf>
    <xf numFmtId="0" fontId="35" fillId="48" borderId="9" xfId="122" applyFont="1" applyFill="1" applyBorder="1" applyAlignment="1">
      <alignment horizontal="center" wrapText="1"/>
    </xf>
    <xf numFmtId="0" fontId="35" fillId="48" borderId="38" xfId="122" applyFont="1" applyFill="1" applyBorder="1" applyAlignment="1">
      <alignment horizontal="center" wrapText="1"/>
    </xf>
    <xf numFmtId="0" fontId="35" fillId="45" borderId="56" xfId="122" applyFont="1" applyFill="1" applyBorder="1"/>
    <xf numFmtId="0" fontId="32" fillId="45" borderId="51" xfId="122" applyFill="1" applyBorder="1"/>
    <xf numFmtId="0" fontId="32" fillId="45" borderId="56" xfId="122" applyFill="1" applyBorder="1" applyAlignment="1">
      <alignment horizontal="center"/>
    </xf>
    <xf numFmtId="0" fontId="32" fillId="45" borderId="9" xfId="122" applyFill="1" applyBorder="1" applyAlignment="1">
      <alignment horizontal="center"/>
    </xf>
    <xf numFmtId="0" fontId="32" fillId="45" borderId="9" xfId="122" applyFill="1" applyBorder="1"/>
    <xf numFmtId="0" fontId="32" fillId="0" borderId="49" xfId="122" applyFont="1" applyBorder="1"/>
    <xf numFmtId="178" fontId="32" fillId="0" borderId="9" xfId="122" applyNumberFormat="1" applyFont="1" applyFill="1" applyBorder="1"/>
    <xf numFmtId="0" fontId="32" fillId="45" borderId="49" xfId="122" applyFont="1" applyFill="1" applyBorder="1"/>
    <xf numFmtId="0" fontId="35" fillId="45" borderId="77" xfId="122" applyFont="1" applyFill="1" applyBorder="1"/>
    <xf numFmtId="0" fontId="32" fillId="45" borderId="38" xfId="122" applyFont="1" applyFill="1" applyBorder="1"/>
    <xf numFmtId="0" fontId="32" fillId="49" borderId="0" xfId="122" applyFill="1"/>
    <xf numFmtId="0" fontId="32" fillId="49" borderId="77" xfId="122" applyFont="1" applyFill="1" applyBorder="1"/>
    <xf numFmtId="0" fontId="32" fillId="49" borderId="49" xfId="122" applyFont="1" applyFill="1" applyBorder="1"/>
    <xf numFmtId="0" fontId="32" fillId="0" borderId="38" xfId="122" applyFont="1" applyBorder="1"/>
    <xf numFmtId="0" fontId="32" fillId="45" borderId="77" xfId="122" applyFont="1" applyFill="1" applyBorder="1"/>
    <xf numFmtId="0" fontId="32" fillId="45" borderId="24" xfId="122" applyFont="1" applyFill="1" applyBorder="1"/>
    <xf numFmtId="0" fontId="32" fillId="45" borderId="9" xfId="122" applyFont="1" applyFill="1" applyBorder="1"/>
    <xf numFmtId="0" fontId="35" fillId="0" borderId="77" xfId="122" applyFont="1" applyBorder="1"/>
    <xf numFmtId="0" fontId="32" fillId="45" borderId="56" xfId="122" applyFont="1" applyFill="1" applyBorder="1"/>
    <xf numFmtId="0" fontId="32" fillId="45" borderId="51" xfId="122" applyFont="1" applyFill="1" applyBorder="1"/>
    <xf numFmtId="0" fontId="32" fillId="0" borderId="28" xfId="122" applyFont="1" applyBorder="1"/>
    <xf numFmtId="0" fontId="32" fillId="0" borderId="50" xfId="122" applyFont="1" applyBorder="1"/>
    <xf numFmtId="0" fontId="32" fillId="0" borderId="80" xfId="122" applyFont="1" applyBorder="1"/>
    <xf numFmtId="0" fontId="32" fillId="0" borderId="65" xfId="122" applyFont="1" applyBorder="1"/>
    <xf numFmtId="0" fontId="32" fillId="0" borderId="58" xfId="122" applyFont="1" applyBorder="1"/>
    <xf numFmtId="0" fontId="32" fillId="45" borderId="50" xfId="122" applyFont="1" applyFill="1" applyBorder="1"/>
    <xf numFmtId="0" fontId="32" fillId="45" borderId="76" xfId="122" applyFont="1" applyFill="1" applyBorder="1"/>
    <xf numFmtId="0" fontId="32" fillId="45" borderId="31" xfId="122" applyFont="1" applyFill="1" applyBorder="1"/>
    <xf numFmtId="0" fontId="32" fillId="45" borderId="106" xfId="122" applyFont="1" applyFill="1" applyBorder="1"/>
    <xf numFmtId="0" fontId="35" fillId="45" borderId="24" xfId="122" applyFont="1" applyFill="1" applyBorder="1"/>
    <xf numFmtId="0" fontId="35" fillId="45" borderId="9" xfId="122" applyFont="1" applyFill="1" applyBorder="1"/>
    <xf numFmtId="0" fontId="35" fillId="45" borderId="21" xfId="122" applyFont="1" applyFill="1" applyBorder="1"/>
    <xf numFmtId="0" fontId="35" fillId="45" borderId="38" xfId="122" applyFont="1" applyFill="1" applyBorder="1"/>
    <xf numFmtId="0" fontId="32" fillId="0" borderId="64" xfId="122" applyFont="1" applyFill="1" applyBorder="1"/>
    <xf numFmtId="0" fontId="32" fillId="0" borderId="0" xfId="122" applyFont="1" applyFill="1" applyBorder="1"/>
    <xf numFmtId="0" fontId="32" fillId="0" borderId="57" xfId="122" applyFont="1" applyFill="1" applyBorder="1"/>
    <xf numFmtId="0" fontId="32" fillId="0" borderId="102" xfId="122" applyFont="1" applyBorder="1"/>
    <xf numFmtId="0" fontId="32" fillId="0" borderId="9" xfId="122" applyFont="1" applyBorder="1"/>
    <xf numFmtId="0" fontId="35" fillId="0" borderId="0" xfId="122" applyFont="1" applyFill="1" applyBorder="1"/>
    <xf numFmtId="0" fontId="35" fillId="0" borderId="57" xfId="122" applyFont="1" applyFill="1" applyBorder="1"/>
    <xf numFmtId="0" fontId="32" fillId="0" borderId="32" xfId="122" applyFont="1" applyBorder="1"/>
    <xf numFmtId="0" fontId="32" fillId="0" borderId="63" xfId="122" applyFont="1" applyFill="1" applyBorder="1"/>
    <xf numFmtId="0" fontId="35" fillId="0" borderId="65" xfId="122" applyFont="1" applyFill="1" applyBorder="1"/>
    <xf numFmtId="0" fontId="32" fillId="0" borderId="65" xfId="122" applyFont="1" applyFill="1" applyBorder="1"/>
    <xf numFmtId="0" fontId="35" fillId="0" borderId="58" xfId="122" applyFont="1" applyFill="1" applyBorder="1"/>
    <xf numFmtId="0" fontId="32" fillId="0" borderId="27" xfId="122" applyFont="1" applyBorder="1"/>
    <xf numFmtId="0" fontId="32" fillId="0" borderId="39" xfId="122" applyFont="1" applyBorder="1"/>
    <xf numFmtId="164" fontId="32" fillId="0" borderId="0" xfId="122" applyNumberFormat="1" applyFont="1"/>
    <xf numFmtId="164" fontId="76" fillId="0" borderId="9" xfId="4492" applyNumberFormat="1" applyFont="1" applyFill="1" applyBorder="1" applyAlignment="1">
      <alignment horizontal="right" vertical="center"/>
    </xf>
    <xf numFmtId="164" fontId="76" fillId="0" borderId="9" xfId="4492" applyNumberFormat="1" applyFont="1" applyFill="1" applyBorder="1" applyAlignment="1">
      <alignment horizontal="center" vertical="center"/>
    </xf>
    <xf numFmtId="0" fontId="32" fillId="0" borderId="0" xfId="122" applyAlignment="1"/>
    <xf numFmtId="0" fontId="32" fillId="0" borderId="0" xfId="122" applyAlignment="1">
      <alignment horizontal="center"/>
    </xf>
    <xf numFmtId="49" fontId="32" fillId="0" borderId="0" xfId="122" applyNumberFormat="1" applyAlignment="1">
      <alignment horizontal="center"/>
    </xf>
    <xf numFmtId="0" fontId="32" fillId="0" borderId="18" xfId="122" applyFont="1" applyBorder="1"/>
    <xf numFmtId="49" fontId="36" fillId="48" borderId="22" xfId="122" applyNumberFormat="1" applyFont="1" applyFill="1" applyBorder="1" applyAlignment="1">
      <alignment horizontal="left"/>
    </xf>
    <xf numFmtId="49" fontId="36" fillId="48" borderId="47" xfId="122" applyNumberFormat="1" applyFont="1" applyFill="1" applyBorder="1" applyAlignment="1">
      <alignment horizontal="left"/>
    </xf>
    <xf numFmtId="49" fontId="32" fillId="0" borderId="0" xfId="122" applyNumberFormat="1" applyBorder="1" applyAlignment="1">
      <alignment horizontal="center"/>
    </xf>
    <xf numFmtId="164" fontId="32" fillId="0" borderId="9" xfId="34" applyNumberFormat="1" applyFont="1" applyBorder="1" applyAlignment="1">
      <alignment horizontal="center"/>
    </xf>
    <xf numFmtId="164" fontId="0" fillId="0" borderId="9" xfId="34" applyNumberFormat="1" applyFont="1" applyFill="1" applyBorder="1"/>
    <xf numFmtId="164" fontId="35" fillId="0" borderId="34" xfId="34" applyNumberFormat="1" applyFont="1" applyBorder="1"/>
    <xf numFmtId="164" fontId="35" fillId="0" borderId="34" xfId="34" applyNumberFormat="1" applyFont="1" applyBorder="1" applyAlignment="1">
      <alignment horizontal="center"/>
    </xf>
    <xf numFmtId="49" fontId="36" fillId="48" borderId="20" xfId="122" applyNumberFormat="1" applyFont="1" applyFill="1" applyBorder="1" applyAlignment="1"/>
    <xf numFmtId="49" fontId="36" fillId="48" borderId="102" xfId="122" applyNumberFormat="1" applyFont="1" applyFill="1" applyBorder="1" applyAlignment="1"/>
    <xf numFmtId="49" fontId="32" fillId="48" borderId="5" xfId="122" applyNumberFormat="1" applyFont="1" applyFill="1" applyBorder="1" applyAlignment="1">
      <alignment horizontal="center"/>
    </xf>
    <xf numFmtId="49" fontId="32" fillId="48" borderId="21" xfId="122" applyNumberFormat="1" applyFont="1" applyFill="1" applyBorder="1" applyAlignment="1">
      <alignment horizontal="center"/>
    </xf>
    <xf numFmtId="49" fontId="74" fillId="0" borderId="0" xfId="122" applyNumberFormat="1" applyFont="1" applyBorder="1" applyAlignment="1">
      <alignment horizontal="center"/>
    </xf>
    <xf numFmtId="0" fontId="32" fillId="48" borderId="26" xfId="122" applyFont="1" applyFill="1" applyBorder="1" applyAlignment="1">
      <alignment horizontal="center"/>
    </xf>
    <xf numFmtId="0" fontId="32" fillId="48" borderId="18" xfId="122" applyFont="1" applyFill="1" applyBorder="1" applyAlignment="1">
      <alignment horizontal="center"/>
    </xf>
    <xf numFmtId="0" fontId="35" fillId="48" borderId="48" xfId="122" applyFont="1" applyFill="1" applyBorder="1" applyAlignment="1"/>
    <xf numFmtId="0" fontId="35" fillId="48" borderId="47" xfId="122" applyFont="1" applyFill="1" applyBorder="1" applyAlignment="1"/>
    <xf numFmtId="0" fontId="35" fillId="48" borderId="22" xfId="122" applyFont="1" applyFill="1" applyBorder="1" applyAlignment="1"/>
    <xf numFmtId="0" fontId="35" fillId="48" borderId="19" xfId="122" applyFont="1" applyFill="1" applyBorder="1" applyAlignment="1"/>
    <xf numFmtId="164" fontId="32" fillId="0" borderId="39" xfId="34" applyNumberFormat="1" applyFont="1" applyBorder="1"/>
    <xf numFmtId="164" fontId="32" fillId="0" borderId="39" xfId="34" applyNumberFormat="1" applyFont="1" applyBorder="1" applyAlignment="1">
      <alignment horizontal="center"/>
    </xf>
    <xf numFmtId="164" fontId="35" fillId="0" borderId="35" xfId="34" applyNumberFormat="1" applyFont="1" applyBorder="1"/>
    <xf numFmtId="0" fontId="35" fillId="0" borderId="0" xfId="122" applyFont="1" applyBorder="1"/>
    <xf numFmtId="164" fontId="35" fillId="0" borderId="0" xfId="34" applyNumberFormat="1" applyFont="1" applyBorder="1"/>
    <xf numFmtId="164" fontId="35" fillId="0" borderId="0" xfId="34" applyNumberFormat="1" applyFont="1" applyBorder="1" applyAlignment="1">
      <alignment horizontal="center"/>
    </xf>
    <xf numFmtId="37" fontId="35" fillId="0" borderId="0" xfId="34" applyNumberFormat="1" applyFont="1" applyBorder="1"/>
    <xf numFmtId="49" fontId="32" fillId="0" borderId="0" xfId="122" applyNumberFormat="1" applyFont="1" applyBorder="1" applyAlignment="1">
      <alignment horizontal="center"/>
    </xf>
    <xf numFmtId="0" fontId="36" fillId="0" borderId="0" xfId="122" applyFont="1" applyAlignment="1"/>
    <xf numFmtId="0" fontId="75" fillId="48" borderId="74" xfId="122" applyFont="1" applyFill="1" applyBorder="1"/>
    <xf numFmtId="0" fontId="75" fillId="48" borderId="74" xfId="122" applyFont="1" applyFill="1" applyBorder="1" applyAlignment="1">
      <alignment wrapText="1"/>
    </xf>
    <xf numFmtId="0" fontId="35" fillId="0" borderId="0" xfId="122" applyFont="1" applyFill="1" applyBorder="1" applyAlignment="1">
      <alignment wrapText="1"/>
    </xf>
    <xf numFmtId="0" fontId="76" fillId="0" borderId="52" xfId="122" applyFont="1" applyBorder="1"/>
    <xf numFmtId="0" fontId="76" fillId="0" borderId="40" xfId="122" applyFont="1" applyBorder="1"/>
    <xf numFmtId="0" fontId="76" fillId="0" borderId="39" xfId="122" applyFont="1" applyBorder="1" applyAlignment="1">
      <alignment horizontal="center"/>
    </xf>
    <xf numFmtId="0" fontId="76" fillId="0" borderId="35" xfId="122" applyFont="1" applyBorder="1" applyAlignment="1">
      <alignment horizontal="center"/>
    </xf>
    <xf numFmtId="0" fontId="76" fillId="0" borderId="0" xfId="122" applyFont="1" applyBorder="1"/>
    <xf numFmtId="0" fontId="76" fillId="0" borderId="0" xfId="122" applyFont="1"/>
    <xf numFmtId="0" fontId="75" fillId="0" borderId="0" xfId="122" applyFont="1" applyFill="1" applyBorder="1" applyAlignment="1">
      <alignment wrapText="1"/>
    </xf>
    <xf numFmtId="3" fontId="76" fillId="0" borderId="45" xfId="122" applyNumberFormat="1" applyFont="1" applyFill="1" applyBorder="1"/>
    <xf numFmtId="0" fontId="75" fillId="48" borderId="33" xfId="122" applyFont="1" applyFill="1" applyBorder="1" applyAlignment="1">
      <alignment horizontal="center" wrapText="1"/>
    </xf>
    <xf numFmtId="0" fontId="75" fillId="48" borderId="34" xfId="122" applyFont="1" applyFill="1" applyBorder="1" applyAlignment="1">
      <alignment horizontal="center" wrapText="1"/>
    </xf>
    <xf numFmtId="0" fontId="75" fillId="48" borderId="35" xfId="122" applyFont="1" applyFill="1" applyBorder="1" applyAlignment="1">
      <alignment horizontal="center" wrapText="1"/>
    </xf>
    <xf numFmtId="0" fontId="76" fillId="0" borderId="36" xfId="122" applyFont="1" applyBorder="1"/>
    <xf numFmtId="0" fontId="76" fillId="0" borderId="18" xfId="122" applyFont="1" applyBorder="1"/>
    <xf numFmtId="0" fontId="76" fillId="0" borderId="29" xfId="122" applyFont="1" applyBorder="1"/>
    <xf numFmtId="0" fontId="73" fillId="0" borderId="19" xfId="31695" applyFont="1" applyFill="1" applyBorder="1" applyAlignment="1">
      <alignment horizontal="center" vertical="center"/>
    </xf>
    <xf numFmtId="44" fontId="32" fillId="0" borderId="9" xfId="46819" applyFont="1" applyFill="1" applyBorder="1" applyAlignment="1">
      <alignment horizontal="right" vertical="top"/>
    </xf>
    <xf numFmtId="0" fontId="157" fillId="0" borderId="0" xfId="0" applyFont="1"/>
    <xf numFmtId="0" fontId="124" fillId="0" borderId="48" xfId="845" applyFont="1" applyFill="1" applyBorder="1" applyAlignment="1">
      <alignment vertical="center" wrapText="1"/>
    </xf>
    <xf numFmtId="0" fontId="124" fillId="0" borderId="0" xfId="845" applyFont="1" applyFill="1" applyBorder="1" applyAlignment="1">
      <alignment vertical="center" wrapText="1"/>
    </xf>
    <xf numFmtId="0" fontId="124" fillId="0" borderId="0" xfId="845" applyFont="1" applyFill="1" applyBorder="1" applyAlignment="1">
      <alignment horizontal="center" vertical="center" wrapText="1"/>
    </xf>
    <xf numFmtId="3" fontId="32" fillId="0" borderId="9" xfId="0" applyNumberFormat="1" applyFont="1" applyFill="1" applyBorder="1" applyAlignment="1">
      <alignment horizontal="right"/>
    </xf>
    <xf numFmtId="3" fontId="32" fillId="0" borderId="31" xfId="122" applyNumberFormat="1" applyFont="1" applyFill="1" applyBorder="1" applyAlignment="1">
      <alignment horizontal="right"/>
    </xf>
    <xf numFmtId="3" fontId="32" fillId="0" borderId="30" xfId="122" applyNumberFormat="1" applyFont="1" applyFill="1" applyBorder="1" applyAlignment="1">
      <alignment horizontal="right"/>
    </xf>
    <xf numFmtId="10" fontId="32" fillId="0" borderId="38" xfId="182" applyNumberFormat="1" applyFont="1" applyFill="1" applyBorder="1" applyAlignment="1">
      <alignment horizontal="right"/>
    </xf>
    <xf numFmtId="3" fontId="32" fillId="0" borderId="32" xfId="122" applyNumberFormat="1" applyFont="1" applyFill="1" applyBorder="1" applyAlignment="1">
      <alignment horizontal="right"/>
    </xf>
    <xf numFmtId="14" fontId="35" fillId="0" borderId="56" xfId="122" applyNumberFormat="1" applyFont="1" applyFill="1" applyBorder="1" applyAlignment="1">
      <alignment horizontal="left"/>
    </xf>
    <xf numFmtId="14" fontId="35" fillId="0" borderId="77" xfId="122" applyNumberFormat="1" applyFont="1" applyFill="1" applyBorder="1" applyAlignment="1">
      <alignment horizontal="left"/>
    </xf>
    <xf numFmtId="14" fontId="35" fillId="0" borderId="104" xfId="122" applyNumberFormat="1" applyFont="1" applyFill="1" applyBorder="1" applyAlignment="1">
      <alignment horizontal="left"/>
    </xf>
    <xf numFmtId="0" fontId="35" fillId="0" borderId="95" xfId="122" applyFont="1" applyFill="1" applyBorder="1" applyAlignment="1">
      <alignment horizontal="center"/>
    </xf>
    <xf numFmtId="3" fontId="32" fillId="49" borderId="38" xfId="0" applyNumberFormat="1" applyFont="1" applyFill="1" applyBorder="1" applyAlignment="1">
      <alignment horizontal="right"/>
    </xf>
    <xf numFmtId="3" fontId="32" fillId="49" borderId="24" xfId="0" applyNumberFormat="1" applyFont="1" applyFill="1" applyBorder="1"/>
    <xf numFmtId="3" fontId="32" fillId="49" borderId="38" xfId="0" applyNumberFormat="1" applyFont="1" applyFill="1" applyBorder="1" applyAlignment="1"/>
    <xf numFmtId="3" fontId="32" fillId="0" borderId="24" xfId="354" applyNumberFormat="1" applyFont="1" applyFill="1" applyBorder="1" applyAlignment="1">
      <alignment horizontal="right"/>
    </xf>
    <xf numFmtId="3" fontId="32" fillId="0" borderId="62" xfId="354" applyNumberFormat="1" applyFont="1" applyFill="1" applyBorder="1" applyAlignment="1">
      <alignment horizontal="right"/>
    </xf>
    <xf numFmtId="3" fontId="32" fillId="49" borderId="24" xfId="0" applyNumberFormat="1" applyFont="1" applyFill="1" applyBorder="1" applyAlignment="1">
      <alignment horizontal="right"/>
    </xf>
    <xf numFmtId="0" fontId="160" fillId="0" borderId="107" xfId="0" applyFont="1" applyBorder="1" applyAlignment="1">
      <alignment vertical="center" wrapText="1"/>
    </xf>
    <xf numFmtId="0" fontId="160" fillId="0" borderId="58" xfId="0" applyFont="1" applyBorder="1" applyAlignment="1">
      <alignment horizontal="right" vertical="center" wrapText="1"/>
    </xf>
    <xf numFmtId="0" fontId="162" fillId="111" borderId="107" xfId="0" applyFont="1" applyFill="1" applyBorder="1" applyAlignment="1">
      <alignment vertical="center" wrapText="1"/>
    </xf>
    <xf numFmtId="0" fontId="162" fillId="111" borderId="58" xfId="0" applyFont="1" applyFill="1" applyBorder="1" applyAlignment="1">
      <alignment horizontal="right" vertical="center" wrapText="1"/>
    </xf>
    <xf numFmtId="164" fontId="32" fillId="45" borderId="20" xfId="34" applyNumberFormat="1" applyFont="1" applyFill="1" applyBorder="1"/>
    <xf numFmtId="164" fontId="32" fillId="45" borderId="21" xfId="34" applyNumberFormat="1" applyFont="1" applyFill="1" applyBorder="1"/>
    <xf numFmtId="0" fontId="32" fillId="45" borderId="21" xfId="122" applyFont="1" applyFill="1" applyBorder="1"/>
    <xf numFmtId="42" fontId="32" fillId="0" borderId="9" xfId="59" applyNumberFormat="1" applyFont="1" applyFill="1" applyBorder="1" applyAlignment="1"/>
    <xf numFmtId="14" fontId="35" fillId="0" borderId="20" xfId="0" applyNumberFormat="1" applyFont="1" applyFill="1" applyBorder="1" applyAlignment="1">
      <alignment horizontal="left"/>
    </xf>
    <xf numFmtId="0" fontId="35" fillId="48" borderId="9" xfId="127" applyFont="1" applyFill="1" applyBorder="1"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0" fontId="32" fillId="0" borderId="0" xfId="0" applyFont="1" applyAlignment="1"/>
    <xf numFmtId="0" fontId="32" fillId="0" borderId="0" xfId="122" applyFont="1" applyBorder="1" applyAlignment="1">
      <alignment horizontal="center"/>
    </xf>
    <xf numFmtId="49" fontId="36" fillId="0" borderId="0" xfId="122" applyNumberFormat="1" applyFont="1" applyBorder="1" applyAlignment="1">
      <alignment horizontal="center"/>
    </xf>
    <xf numFmtId="0" fontId="36" fillId="0" borderId="55" xfId="122" applyFont="1" applyBorder="1" applyAlignment="1">
      <alignment horizontal="center" wrapText="1"/>
    </xf>
    <xf numFmtId="49" fontId="32" fillId="0" borderId="0" xfId="122" applyNumberFormat="1" applyBorder="1" applyAlignment="1">
      <alignment horizontal="center" vertical="center"/>
    </xf>
    <xf numFmtId="0" fontId="35" fillId="48" borderId="19" xfId="122" applyFont="1" applyFill="1" applyBorder="1" applyAlignment="1">
      <alignment horizontal="center" wrapText="1"/>
    </xf>
    <xf numFmtId="0" fontId="35" fillId="48" borderId="21" xfId="122" applyFont="1" applyFill="1" applyBorder="1" applyAlignment="1">
      <alignment horizontal="center"/>
    </xf>
    <xf numFmtId="0" fontId="35" fillId="48" borderId="19" xfId="122" applyFont="1" applyFill="1" applyBorder="1" applyAlignment="1">
      <alignment horizontal="center"/>
    </xf>
    <xf numFmtId="0" fontId="35" fillId="48" borderId="18" xfId="122" applyFont="1" applyFill="1" applyBorder="1" applyAlignment="1">
      <alignment horizontal="center"/>
    </xf>
    <xf numFmtId="0" fontId="35" fillId="48" borderId="22" xfId="122" applyFont="1" applyFill="1" applyBorder="1" applyAlignment="1">
      <alignment horizontal="center"/>
    </xf>
    <xf numFmtId="49" fontId="36"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5" fillId="48" borderId="9" xfId="0" applyFont="1" applyFill="1" applyBorder="1" applyAlignment="1">
      <alignment horizontal="center"/>
    </xf>
    <xf numFmtId="0" fontId="35" fillId="48" borderId="9" xfId="0" applyFont="1" applyFill="1" applyBorder="1" applyAlignment="1">
      <alignment horizontal="center" wrapText="1"/>
    </xf>
    <xf numFmtId="0" fontId="35" fillId="48" borderId="9" xfId="122" applyFont="1" applyFill="1" applyBorder="1" applyAlignment="1">
      <alignment horizontal="center"/>
    </xf>
    <xf numFmtId="0" fontId="54" fillId="48" borderId="32"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36" fillId="48" borderId="9" xfId="0" applyFont="1" applyFill="1" applyBorder="1" applyAlignment="1">
      <alignment horizontal="center" vertical="center" wrapText="1"/>
    </xf>
    <xf numFmtId="0" fontId="0" fillId="0" borderId="0" xfId="0" applyAlignment="1">
      <alignment vertical="center"/>
    </xf>
    <xf numFmtId="0" fontId="0" fillId="0" borderId="0" xfId="0" applyAlignment="1"/>
    <xf numFmtId="0" fontId="158" fillId="0" borderId="0" xfId="845" applyFont="1" applyFill="1" applyBorder="1" applyAlignment="1">
      <alignment horizontal="center" vertical="center" wrapText="1"/>
    </xf>
    <xf numFmtId="0" fontId="140" fillId="85" borderId="19" xfId="31695" applyFont="1" applyFill="1" applyBorder="1" applyAlignment="1">
      <alignment horizontal="center" vertical="center"/>
    </xf>
    <xf numFmtId="0" fontId="32" fillId="0" borderId="0" xfId="141" applyFont="1" applyFill="1" applyAlignment="1">
      <alignment horizontal="left" wrapText="1"/>
    </xf>
    <xf numFmtId="3" fontId="32" fillId="0" borderId="0" xfId="122" applyNumberFormat="1" applyAlignment="1">
      <alignment horizontal="center"/>
    </xf>
    <xf numFmtId="2" fontId="32" fillId="0" borderId="0" xfId="122" applyNumberFormat="1"/>
    <xf numFmtId="3" fontId="32" fillId="0" borderId="0" xfId="122" applyNumberFormat="1"/>
    <xf numFmtId="0" fontId="32" fillId="0" borderId="0" xfId="122" applyAlignment="1">
      <alignment horizontal="left"/>
    </xf>
    <xf numFmtId="0" fontId="44" fillId="0" borderId="0" xfId="122" applyFont="1" applyAlignment="1">
      <alignment horizontal="left"/>
    </xf>
    <xf numFmtId="4" fontId="32" fillId="0" borderId="0" xfId="122" applyNumberFormat="1" applyAlignment="1">
      <alignment horizontal="center"/>
    </xf>
    <xf numFmtId="164" fontId="32" fillId="0" borderId="64" xfId="46758" applyNumberFormat="1" applyFont="1" applyBorder="1"/>
    <xf numFmtId="0" fontId="32" fillId="0" borderId="64" xfId="122" applyFont="1" applyBorder="1"/>
    <xf numFmtId="0" fontId="32" fillId="0" borderId="63" xfId="122" applyFont="1" applyBorder="1"/>
    <xf numFmtId="164" fontId="32" fillId="0" borderId="18" xfId="46776" applyNumberFormat="1" applyFont="1" applyFill="1" applyBorder="1"/>
    <xf numFmtId="0" fontId="32" fillId="45" borderId="102" xfId="122" applyFont="1" applyFill="1" applyBorder="1"/>
    <xf numFmtId="0" fontId="32" fillId="45" borderId="38" xfId="122" applyFill="1" applyBorder="1"/>
    <xf numFmtId="0" fontId="32" fillId="45" borderId="97" xfId="122" applyFill="1" applyBorder="1"/>
    <xf numFmtId="0" fontId="35" fillId="45" borderId="96" xfId="122" applyFont="1" applyFill="1" applyBorder="1"/>
    <xf numFmtId="0" fontId="32" fillId="0" borderId="21" xfId="122" applyFont="1" applyBorder="1"/>
    <xf numFmtId="0" fontId="32" fillId="0" borderId="109" xfId="122" applyFont="1" applyBorder="1"/>
    <xf numFmtId="0" fontId="32" fillId="0" borderId="49" xfId="122" applyFont="1" applyFill="1" applyBorder="1"/>
    <xf numFmtId="0" fontId="35" fillId="0" borderId="49" xfId="122" applyFont="1" applyFill="1" applyBorder="1"/>
    <xf numFmtId="0" fontId="35" fillId="0" borderId="50" xfId="122" applyFont="1" applyFill="1" applyBorder="1"/>
    <xf numFmtId="3" fontId="0" fillId="0" borderId="0" xfId="0" applyNumberFormat="1" applyFill="1" applyAlignment="1">
      <alignment horizontal="center"/>
    </xf>
    <xf numFmtId="3" fontId="32" fillId="0" borderId="21" xfId="0" applyNumberFormat="1" applyFont="1" applyFill="1" applyBorder="1"/>
    <xf numFmtId="14" fontId="35" fillId="0" borderId="49" xfId="122" applyNumberFormat="1" applyFont="1" applyFill="1" applyBorder="1" applyAlignment="1">
      <alignment horizontal="left"/>
    </xf>
    <xf numFmtId="3" fontId="32" fillId="0" borderId="21" xfId="0" applyNumberFormat="1" applyFont="1" applyFill="1" applyBorder="1" applyAlignment="1">
      <alignment horizontal="right"/>
    </xf>
    <xf numFmtId="3" fontId="32" fillId="0" borderId="38" xfId="0" applyNumberFormat="1" applyFont="1" applyFill="1" applyBorder="1" applyAlignment="1">
      <alignment horizontal="right"/>
    </xf>
    <xf numFmtId="10" fontId="32" fillId="45" borderId="9" xfId="192" applyNumberFormat="1" applyFont="1" applyFill="1" applyBorder="1"/>
    <xf numFmtId="10" fontId="35" fillId="0" borderId="9" xfId="192" applyNumberFormat="1" applyFont="1" applyBorder="1"/>
    <xf numFmtId="0" fontId="32" fillId="0" borderId="9" xfId="0" applyFont="1" applyFill="1" applyBorder="1" applyAlignment="1">
      <alignment wrapText="1"/>
    </xf>
    <xf numFmtId="37" fontId="148" fillId="0" borderId="39" xfId="122" applyNumberFormat="1" applyFont="1" applyBorder="1" applyAlignment="1"/>
    <xf numFmtId="37" fontId="148" fillId="0" borderId="9" xfId="122" applyNumberFormat="1" applyFont="1" applyBorder="1" applyAlignment="1"/>
    <xf numFmtId="37" fontId="151" fillId="0" borderId="40" xfId="122" applyNumberFormat="1" applyFont="1" applyBorder="1" applyAlignment="1"/>
    <xf numFmtId="0" fontId="35" fillId="45" borderId="60" xfId="122" applyFont="1" applyFill="1" applyBorder="1" applyAlignment="1">
      <alignment horizontal="center" wrapText="1"/>
    </xf>
    <xf numFmtId="164" fontId="32" fillId="0" borderId="0" xfId="122" applyNumberFormat="1" applyAlignment="1">
      <alignment horizontal="center"/>
    </xf>
    <xf numFmtId="0" fontId="32" fillId="45" borderId="29" xfId="122" applyFont="1" applyFill="1" applyBorder="1"/>
    <xf numFmtId="0" fontId="35" fillId="45" borderId="62" xfId="122" applyFont="1" applyFill="1" applyBorder="1"/>
    <xf numFmtId="0" fontId="35" fillId="45" borderId="75" xfId="122" applyFont="1" applyFill="1" applyBorder="1"/>
    <xf numFmtId="164" fontId="32" fillId="0" borderId="38" xfId="46758" applyNumberFormat="1" applyFont="1" applyFill="1" applyBorder="1"/>
    <xf numFmtId="3" fontId="32" fillId="0" borderId="38" xfId="46758" applyNumberFormat="1" applyFont="1" applyFill="1" applyBorder="1" applyAlignment="1">
      <alignment horizontal="right"/>
    </xf>
    <xf numFmtId="9" fontId="32" fillId="0" borderId="38" xfId="182" applyFont="1" applyFill="1" applyBorder="1"/>
    <xf numFmtId="164" fontId="32" fillId="0" borderId="41" xfId="34" applyNumberFormat="1" applyFont="1" applyFill="1" applyBorder="1"/>
    <xf numFmtId="0" fontId="35" fillId="48" borderId="20" xfId="122" applyFont="1" applyFill="1" applyBorder="1" applyAlignment="1">
      <alignment horizontal="center" wrapText="1"/>
    </xf>
    <xf numFmtId="0" fontId="32" fillId="45" borderId="20" xfId="122" applyFill="1" applyBorder="1"/>
    <xf numFmtId="0" fontId="32" fillId="45" borderId="20" xfId="122" applyFont="1" applyFill="1" applyBorder="1"/>
    <xf numFmtId="0" fontId="32" fillId="45" borderId="5" xfId="122" applyFont="1" applyFill="1" applyBorder="1"/>
    <xf numFmtId="0" fontId="32" fillId="45" borderId="103" xfId="122" applyFont="1" applyFill="1" applyBorder="1"/>
    <xf numFmtId="164" fontId="32" fillId="45" borderId="51" xfId="46776" applyNumberFormat="1" applyFont="1" applyFill="1" applyBorder="1"/>
    <xf numFmtId="164" fontId="32" fillId="45" borderId="49" xfId="46776" applyNumberFormat="1" applyFont="1" applyFill="1" applyBorder="1"/>
    <xf numFmtId="164" fontId="32" fillId="45" borderId="49" xfId="34" applyNumberFormat="1" applyFont="1" applyFill="1" applyBorder="1"/>
    <xf numFmtId="0" fontId="32" fillId="45" borderId="49" xfId="34" applyNumberFormat="1" applyFont="1" applyFill="1" applyBorder="1"/>
    <xf numFmtId="0" fontId="35" fillId="45" borderId="96" xfId="122" applyFont="1" applyFill="1" applyBorder="1" applyAlignment="1">
      <alignment horizontal="center" wrapText="1"/>
    </xf>
    <xf numFmtId="0" fontId="35" fillId="45" borderId="49" xfId="122" applyFont="1" applyFill="1" applyBorder="1"/>
    <xf numFmtId="164" fontId="32" fillId="0" borderId="49" xfId="46758" applyNumberFormat="1" applyFont="1" applyBorder="1"/>
    <xf numFmtId="164" fontId="32" fillId="0" borderId="19" xfId="46776" applyNumberFormat="1" applyFont="1" applyFill="1" applyBorder="1"/>
    <xf numFmtId="0" fontId="32" fillId="0" borderId="66" xfId="122" applyFont="1" applyBorder="1"/>
    <xf numFmtId="0" fontId="32" fillId="0" borderId="57" xfId="122" applyFont="1" applyBorder="1"/>
    <xf numFmtId="0" fontId="32" fillId="0" borderId="58" xfId="122" applyFont="1" applyFill="1" applyBorder="1"/>
    <xf numFmtId="0" fontId="35" fillId="48" borderId="21" xfId="122" applyFont="1" applyFill="1" applyBorder="1" applyAlignment="1">
      <alignment horizontal="center" wrapText="1"/>
    </xf>
    <xf numFmtId="0" fontId="32" fillId="45" borderId="21" xfId="122" applyFill="1" applyBorder="1"/>
    <xf numFmtId="3" fontId="32" fillId="0" borderId="21" xfId="46776" applyNumberFormat="1" applyFont="1" applyFill="1" applyBorder="1"/>
    <xf numFmtId="164" fontId="32" fillId="0" borderId="21" xfId="46776" applyNumberFormat="1" applyFont="1" applyFill="1" applyBorder="1"/>
    <xf numFmtId="164" fontId="32" fillId="0" borderId="21" xfId="34" applyNumberFormat="1" applyFont="1" applyBorder="1"/>
    <xf numFmtId="164" fontId="152" fillId="0" borderId="21" xfId="34" applyNumberFormat="1" applyFont="1" applyBorder="1"/>
    <xf numFmtId="164" fontId="32" fillId="0" borderId="47" xfId="46776" applyNumberFormat="1" applyFont="1" applyFill="1" applyBorder="1"/>
    <xf numFmtId="0" fontId="35" fillId="45" borderId="38" xfId="122" applyFont="1" applyFill="1" applyBorder="1" applyAlignment="1">
      <alignment wrapText="1"/>
    </xf>
    <xf numFmtId="164" fontId="32" fillId="0" borderId="41" xfId="46758" applyNumberFormat="1" applyFont="1" applyFill="1" applyBorder="1"/>
    <xf numFmtId="0" fontId="0" fillId="0" borderId="0" xfId="0" applyFont="1" applyAlignment="1">
      <alignment vertical="center"/>
    </xf>
    <xf numFmtId="0" fontId="35" fillId="0" borderId="95" xfId="917" applyFont="1" applyFill="1" applyBorder="1" applyAlignment="1">
      <alignment horizontal="left"/>
    </xf>
    <xf numFmtId="0" fontId="32" fillId="23" borderId="33" xfId="917" applyFont="1" applyFill="1" applyBorder="1" applyAlignment="1">
      <alignment horizontal="center" vertical="center"/>
    </xf>
    <xf numFmtId="3" fontId="139" fillId="0" borderId="35" xfId="0" applyNumberFormat="1" applyFont="1" applyBorder="1" applyAlignment="1">
      <alignment horizontal="right" vertical="center"/>
    </xf>
    <xf numFmtId="0" fontId="35" fillId="48" borderId="105" xfId="46740" applyFont="1" applyFill="1" applyBorder="1" applyAlignment="1">
      <alignment horizontal="center" vertical="center" wrapText="1"/>
    </xf>
    <xf numFmtId="3" fontId="32" fillId="0" borderId="60" xfId="46740" applyNumberFormat="1" applyFont="1" applyFill="1" applyBorder="1" applyAlignment="1">
      <alignment horizontal="right" vertical="center" wrapText="1"/>
    </xf>
    <xf numFmtId="3" fontId="138" fillId="0" borderId="102" xfId="0" applyNumberFormat="1" applyFont="1" applyBorder="1" applyAlignment="1">
      <alignment horizontal="right" vertical="center"/>
    </xf>
    <xf numFmtId="3" fontId="138" fillId="0" borderId="110" xfId="0" applyNumberFormat="1" applyFont="1" applyBorder="1" applyAlignment="1">
      <alignment horizontal="right" vertical="center"/>
    </xf>
    <xf numFmtId="3" fontId="139" fillId="0" borderId="101" xfId="0" applyNumberFormat="1" applyFont="1" applyBorder="1" applyAlignment="1">
      <alignment horizontal="right" vertical="center"/>
    </xf>
    <xf numFmtId="0" fontId="32" fillId="23" borderId="35" xfId="917" applyFont="1" applyFill="1" applyBorder="1" applyAlignment="1">
      <alignment horizontal="center" vertical="center"/>
    </xf>
    <xf numFmtId="178" fontId="32" fillId="0" borderId="9" xfId="700" applyNumberFormat="1" applyFont="1" applyFill="1" applyBorder="1"/>
    <xf numFmtId="0" fontId="32" fillId="45" borderId="21" xfId="34" applyNumberFormat="1" applyFont="1" applyFill="1" applyBorder="1"/>
    <xf numFmtId="165" fontId="32" fillId="0" borderId="9" xfId="122" applyNumberFormat="1" applyFont="1" applyFill="1" applyBorder="1"/>
    <xf numFmtId="39" fontId="32" fillId="45" borderId="21" xfId="34" applyNumberFormat="1" applyFont="1" applyFill="1" applyBorder="1"/>
    <xf numFmtId="1" fontId="148" fillId="0" borderId="9" xfId="122" applyNumberFormat="1" applyFont="1" applyBorder="1" applyAlignment="1"/>
    <xf numFmtId="1" fontId="148" fillId="0" borderId="39" xfId="122" applyNumberFormat="1" applyFont="1" applyBorder="1" applyAlignment="1"/>
    <xf numFmtId="3" fontId="32" fillId="0" borderId="46" xfId="46776" applyNumberFormat="1" applyFont="1" applyFill="1" applyBorder="1"/>
    <xf numFmtId="0" fontId="35" fillId="48" borderId="96" xfId="122" applyFont="1" applyFill="1" applyBorder="1"/>
    <xf numFmtId="172" fontId="32" fillId="0" borderId="23" xfId="182" applyNumberFormat="1" applyFont="1" applyBorder="1"/>
    <xf numFmtId="172" fontId="32" fillId="0" borderId="20" xfId="182" applyNumberFormat="1" applyFont="1" applyBorder="1"/>
    <xf numFmtId="0" fontId="32" fillId="0" borderId="20" xfId="122" applyFont="1" applyBorder="1"/>
    <xf numFmtId="0" fontId="32" fillId="45" borderId="24" xfId="122" applyFill="1" applyBorder="1"/>
    <xf numFmtId="164" fontId="152" fillId="0" borderId="24" xfId="34" applyNumberFormat="1" applyFont="1" applyBorder="1"/>
    <xf numFmtId="3" fontId="32" fillId="0" borderId="32" xfId="46776" applyNumberFormat="1" applyFont="1" applyFill="1" applyBorder="1"/>
    <xf numFmtId="10" fontId="32" fillId="0" borderId="43" xfId="122" applyNumberFormat="1" applyFont="1" applyFill="1" applyBorder="1" applyAlignment="1">
      <alignment horizontal="right"/>
    </xf>
    <xf numFmtId="0" fontId="35" fillId="48" borderId="9" xfId="127" applyFont="1" applyFill="1" applyBorder="1"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165" fontId="32" fillId="0" borderId="9" xfId="46815" applyNumberFormat="1" applyFont="1" applyFill="1" applyBorder="1" applyAlignment="1">
      <alignment horizontal="right" vertical="top"/>
    </xf>
    <xf numFmtId="10" fontId="32" fillId="0" borderId="9" xfId="46816" applyNumberFormat="1" applyFont="1" applyFill="1" applyBorder="1"/>
    <xf numFmtId="165" fontId="32" fillId="0" borderId="9" xfId="46811" applyNumberFormat="1" applyFont="1" applyBorder="1"/>
    <xf numFmtId="165" fontId="32" fillId="0" borderId="9" xfId="0" applyNumberFormat="1" applyFont="1" applyFill="1" applyBorder="1" applyAlignment="1">
      <alignment horizontal="right" vertical="top" wrapText="1"/>
    </xf>
    <xf numFmtId="3" fontId="32" fillId="0" borderId="40" xfId="122" applyNumberFormat="1" applyFont="1" applyFill="1" applyBorder="1" applyAlignment="1">
      <alignment horizontal="right"/>
    </xf>
    <xf numFmtId="10" fontId="32" fillId="0" borderId="41" xfId="182" applyNumberFormat="1" applyFont="1" applyFill="1" applyBorder="1" applyAlignment="1">
      <alignment horizontal="right"/>
    </xf>
    <xf numFmtId="10" fontId="32" fillId="0" borderId="9" xfId="1158" applyNumberFormat="1" applyFont="1" applyBorder="1" applyAlignment="1">
      <alignment horizontal="right"/>
    </xf>
    <xf numFmtId="0" fontId="32" fillId="0" borderId="0" xfId="0" applyFont="1" applyAlignment="1"/>
    <xf numFmtId="0" fontId="32" fillId="0" borderId="0" xfId="0" applyFont="1" applyAlignment="1">
      <alignment vertical="center"/>
    </xf>
    <xf numFmtId="0" fontId="164" fillId="0" borderId="9" xfId="0" applyFont="1" applyFill="1" applyBorder="1"/>
    <xf numFmtId="49" fontId="36" fillId="0" borderId="0" xfId="127" quotePrefix="1" applyNumberFormat="1" applyFont="1" applyAlignment="1">
      <alignment horizontal="center"/>
    </xf>
    <xf numFmtId="0" fontId="35" fillId="45" borderId="98" xfId="122" applyFont="1" applyFill="1" applyBorder="1" applyAlignment="1">
      <alignment horizontal="center" wrapText="1"/>
    </xf>
    <xf numFmtId="0" fontId="35" fillId="45" borderId="76" xfId="122" applyFont="1" applyFill="1" applyBorder="1" applyAlignment="1">
      <alignment horizontal="center" wrapText="1"/>
    </xf>
    <xf numFmtId="0" fontId="35" fillId="45" borderId="103" xfId="122" applyFont="1" applyFill="1" applyBorder="1" applyAlignment="1">
      <alignment horizontal="center" wrapText="1"/>
    </xf>
    <xf numFmtId="0" fontId="35" fillId="45" borderId="30" xfId="122" applyFont="1" applyFill="1" applyBorder="1" applyAlignment="1">
      <alignment horizontal="center" wrapText="1"/>
    </xf>
    <xf numFmtId="0" fontId="32" fillId="0" borderId="0" xfId="122" applyAlignment="1"/>
    <xf numFmtId="49" fontId="36" fillId="0" borderId="0" xfId="122" applyNumberFormat="1" applyFont="1" applyBorder="1" applyAlignment="1">
      <alignment horizontal="center"/>
    </xf>
    <xf numFmtId="0" fontId="73" fillId="0" borderId="18" xfId="47488" applyFont="1" applyBorder="1"/>
    <xf numFmtId="0" fontId="73" fillId="0" borderId="19" xfId="122" applyFont="1" applyBorder="1" applyProtection="1">
      <protection locked="0"/>
    </xf>
    <xf numFmtId="43" fontId="32" fillId="0" borderId="0" xfId="122" applyNumberFormat="1" applyFont="1" applyFill="1" applyBorder="1"/>
    <xf numFmtId="172" fontId="32" fillId="0" borderId="37" xfId="182" applyNumberFormat="1" applyFont="1" applyFill="1" applyBorder="1"/>
    <xf numFmtId="165" fontId="32" fillId="0" borderId="46" xfId="46819" applyNumberFormat="1" applyFont="1" applyFill="1" applyBorder="1"/>
    <xf numFmtId="181" fontId="32" fillId="0" borderId="9" xfId="46819" applyNumberFormat="1" applyFont="1" applyFill="1" applyBorder="1"/>
    <xf numFmtId="165" fontId="32" fillId="0" borderId="9" xfId="46819" applyNumberFormat="1" applyFont="1" applyFill="1" applyBorder="1"/>
    <xf numFmtId="165" fontId="32" fillId="45" borderId="9" xfId="34" applyNumberFormat="1" applyFont="1" applyFill="1" applyBorder="1"/>
    <xf numFmtId="0" fontId="35" fillId="0" borderId="33" xfId="122" applyFont="1" applyFill="1" applyBorder="1"/>
    <xf numFmtId="164" fontId="35" fillId="0" borderId="34" xfId="34" applyNumberFormat="1" applyFont="1" applyFill="1" applyBorder="1"/>
    <xf numFmtId="164" fontId="35" fillId="0" borderId="34" xfId="34" applyNumberFormat="1" applyFont="1" applyFill="1" applyBorder="1" applyAlignment="1">
      <alignment horizontal="center"/>
    </xf>
    <xf numFmtId="0" fontId="32" fillId="0" borderId="0" xfId="122" applyFill="1"/>
    <xf numFmtId="164" fontId="32" fillId="0" borderId="0" xfId="122" applyNumberFormat="1" applyFont="1" applyFill="1" applyBorder="1"/>
    <xf numFmtId="0" fontId="32" fillId="0" borderId="0" xfId="141" applyFont="1" applyAlignment="1">
      <alignment horizontal="left" wrapText="1"/>
    </xf>
    <xf numFmtId="0" fontId="32" fillId="0" borderId="0" xfId="0" applyFont="1" applyAlignment="1"/>
    <xf numFmtId="0" fontId="36" fillId="0" borderId="0" xfId="127" applyFont="1" applyAlignment="1">
      <alignment horizontal="center"/>
    </xf>
    <xf numFmtId="0" fontId="36" fillId="47" borderId="9" xfId="127" applyFont="1" applyFill="1" applyBorder="1" applyAlignment="1">
      <alignment horizontal="center"/>
    </xf>
    <xf numFmtId="0" fontId="35" fillId="48" borderId="9" xfId="127" quotePrefix="1" applyFont="1" applyFill="1" applyBorder="1" applyAlignment="1">
      <alignment horizontal="center"/>
    </xf>
    <xf numFmtId="0" fontId="35" fillId="48" borderId="9" xfId="127" applyFont="1" applyFill="1" applyBorder="1" applyAlignment="1">
      <alignment horizontal="center"/>
    </xf>
    <xf numFmtId="0" fontId="32" fillId="0" borderId="0" xfId="127"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0" fontId="73" fillId="0" borderId="0" xfId="122" applyFont="1" applyAlignment="1">
      <alignment horizontal="left" wrapText="1"/>
    </xf>
    <xf numFmtId="0" fontId="32" fillId="0" borderId="0" xfId="122" applyFont="1" applyAlignment="1">
      <alignment wrapText="1"/>
    </xf>
    <xf numFmtId="0" fontId="35" fillId="45" borderId="5" xfId="122" applyFont="1" applyFill="1" applyBorder="1" applyAlignment="1">
      <alignment horizontal="center" wrapText="1"/>
    </xf>
    <xf numFmtId="0" fontId="35" fillId="45" borderId="102" xfId="122" applyFont="1" applyFill="1" applyBorder="1" applyAlignment="1">
      <alignment horizontal="center" wrapText="1"/>
    </xf>
    <xf numFmtId="0" fontId="32" fillId="0" borderId="0" xfId="141" applyFont="1" applyAlignment="1">
      <alignment horizontal="left" wrapText="1"/>
    </xf>
    <xf numFmtId="0" fontId="32" fillId="0" borderId="0" xfId="141" applyFont="1" applyFill="1" applyAlignment="1">
      <alignment horizontal="left" vertical="top" wrapText="1"/>
    </xf>
    <xf numFmtId="0" fontId="32" fillId="0" borderId="0" xfId="141" applyFont="1" applyAlignment="1">
      <alignment horizontal="left" vertical="top" wrapText="1"/>
    </xf>
    <xf numFmtId="0" fontId="32" fillId="0" borderId="0" xfId="141" applyFont="1" applyFill="1" applyAlignment="1">
      <alignment horizontal="left" wrapText="1"/>
    </xf>
    <xf numFmtId="0" fontId="32" fillId="0" borderId="0" xfId="122" applyAlignment="1"/>
    <xf numFmtId="0" fontId="35" fillId="45" borderId="98" xfId="122" applyFont="1" applyFill="1" applyBorder="1" applyAlignment="1">
      <alignment horizontal="center" wrapText="1"/>
    </xf>
    <xf numFmtId="0" fontId="35" fillId="45" borderId="76" xfId="122" applyFont="1" applyFill="1" applyBorder="1" applyAlignment="1">
      <alignment horizontal="center" wrapText="1"/>
    </xf>
    <xf numFmtId="0" fontId="35" fillId="45" borderId="103" xfId="122" applyFont="1" applyFill="1" applyBorder="1" applyAlignment="1">
      <alignment horizontal="center" wrapText="1"/>
    </xf>
    <xf numFmtId="0" fontId="35" fillId="45" borderId="30" xfId="122" applyFont="1" applyFill="1" applyBorder="1" applyAlignment="1">
      <alignment horizontal="center" wrapText="1"/>
    </xf>
    <xf numFmtId="0" fontId="36" fillId="0" borderId="0" xfId="122" applyFont="1" applyAlignment="1">
      <alignment horizontal="center"/>
    </xf>
    <xf numFmtId="0" fontId="36" fillId="48" borderId="95" xfId="122" applyFont="1" applyFill="1" applyBorder="1" applyAlignment="1">
      <alignment horizontal="center"/>
    </xf>
    <xf numFmtId="0" fontId="36" fillId="48" borderId="4" xfId="122" applyFont="1" applyFill="1" applyBorder="1" applyAlignment="1">
      <alignment horizontal="center"/>
    </xf>
    <xf numFmtId="0" fontId="36" fillId="48" borderId="54" xfId="122" applyFont="1" applyFill="1" applyBorder="1" applyAlignment="1">
      <alignment horizontal="center"/>
    </xf>
    <xf numFmtId="0" fontId="36" fillId="48" borderId="53" xfId="122" applyFont="1" applyFill="1" applyBorder="1" applyAlignment="1">
      <alignment horizontal="center"/>
    </xf>
    <xf numFmtId="0" fontId="36" fillId="48" borderId="61" xfId="122" applyFont="1" applyFill="1" applyBorder="1" applyAlignment="1">
      <alignment horizontal="center"/>
    </xf>
    <xf numFmtId="0" fontId="36" fillId="48" borderId="78" xfId="122" applyFont="1" applyFill="1" applyBorder="1" applyAlignment="1">
      <alignment horizontal="center"/>
    </xf>
    <xf numFmtId="0" fontId="35" fillId="48" borderId="76" xfId="122" applyFont="1" applyFill="1" applyBorder="1" applyAlignment="1">
      <alignment horizontal="center"/>
    </xf>
    <xf numFmtId="0" fontId="35" fillId="48" borderId="98" xfId="122" applyFont="1" applyFill="1" applyBorder="1" applyAlignment="1">
      <alignment horizontal="center"/>
    </xf>
    <xf numFmtId="0" fontId="35" fillId="48" borderId="60" xfId="122" applyFont="1" applyFill="1" applyBorder="1" applyAlignment="1">
      <alignment horizontal="center"/>
    </xf>
    <xf numFmtId="0" fontId="36" fillId="0" borderId="0" xfId="0" applyFont="1" applyAlignment="1">
      <alignment horizontal="center"/>
    </xf>
    <xf numFmtId="0" fontId="36" fillId="48" borderId="4" xfId="0" applyFont="1" applyFill="1" applyBorder="1" applyAlignment="1">
      <alignment horizontal="center"/>
    </xf>
    <xf numFmtId="0" fontId="36" fillId="48" borderId="78" xfId="0" applyFont="1" applyFill="1" applyBorder="1" applyAlignment="1">
      <alignment horizontal="center"/>
    </xf>
    <xf numFmtId="0" fontId="35" fillId="48" borderId="76" xfId="0" applyFont="1" applyFill="1" applyBorder="1" applyAlignment="1">
      <alignment horizontal="center"/>
    </xf>
    <xf numFmtId="0" fontId="35" fillId="48" borderId="98" xfId="0" applyFont="1" applyFill="1" applyBorder="1" applyAlignment="1">
      <alignment horizontal="center"/>
    </xf>
    <xf numFmtId="0" fontId="35" fillId="48" borderId="60" xfId="0" applyFont="1" applyFill="1" applyBorder="1" applyAlignment="1">
      <alignment horizontal="center"/>
    </xf>
    <xf numFmtId="0" fontId="32" fillId="0" borderId="0" xfId="141" applyFont="1" applyFill="1" applyAlignment="1">
      <alignment horizontal="left"/>
    </xf>
    <xf numFmtId="0" fontId="32" fillId="0" borderId="0" xfId="0" applyFont="1" applyAlignment="1">
      <alignment horizontal="left" wrapText="1"/>
    </xf>
    <xf numFmtId="0" fontId="32" fillId="0" borderId="0" xfId="0" applyFont="1" applyFill="1" applyAlignment="1">
      <alignment horizontal="left" wrapText="1"/>
    </xf>
    <xf numFmtId="0" fontId="32" fillId="0" borderId="0" xfId="0" applyFont="1" applyBorder="1" applyAlignment="1">
      <alignment horizontal="left" wrapText="1"/>
    </xf>
    <xf numFmtId="0" fontId="32" fillId="0" borderId="0" xfId="0" applyFont="1" applyAlignment="1">
      <alignment wrapText="1"/>
    </xf>
    <xf numFmtId="0" fontId="32" fillId="0" borderId="0" xfId="141" applyFont="1" applyAlignment="1">
      <alignment horizontal="left"/>
    </xf>
    <xf numFmtId="0" fontId="32" fillId="0" borderId="0" xfId="0" applyFont="1" applyAlignment="1"/>
    <xf numFmtId="0" fontId="36" fillId="48" borderId="95" xfId="0" applyFont="1" applyFill="1" applyBorder="1" applyAlignment="1">
      <alignment horizontal="center"/>
    </xf>
    <xf numFmtId="0" fontId="32" fillId="0" borderId="0" xfId="122" applyFont="1" applyAlignment="1">
      <alignment horizontal="left" wrapText="1"/>
    </xf>
    <xf numFmtId="0" fontId="32" fillId="0" borderId="0" xfId="122" applyAlignment="1">
      <alignment horizontal="left" wrapText="1"/>
    </xf>
    <xf numFmtId="0" fontId="36" fillId="0" borderId="0" xfId="122" applyFont="1" applyBorder="1" applyAlignment="1">
      <alignment horizontal="center" wrapText="1"/>
    </xf>
    <xf numFmtId="0" fontId="36" fillId="0" borderId="0" xfId="122" applyFont="1" applyBorder="1" applyAlignment="1">
      <alignment horizontal="center"/>
    </xf>
    <xf numFmtId="0" fontId="32" fillId="0" borderId="0" xfId="122" applyFont="1" applyBorder="1" applyAlignment="1">
      <alignment horizontal="center"/>
    </xf>
    <xf numFmtId="49" fontId="36" fillId="0" borderId="0" xfId="122" applyNumberFormat="1" applyFont="1" applyFill="1" applyBorder="1" applyAlignment="1">
      <alignment horizontal="center"/>
    </xf>
    <xf numFmtId="0" fontId="32" fillId="0" borderId="0" xfId="122" applyFont="1" applyFill="1" applyBorder="1" applyAlignment="1">
      <alignment horizontal="center"/>
    </xf>
    <xf numFmtId="0" fontId="36" fillId="0" borderId="55" xfId="122" applyFont="1" applyBorder="1" applyAlignment="1">
      <alignment horizontal="center" wrapText="1"/>
    </xf>
    <xf numFmtId="0" fontId="36" fillId="0" borderId="26" xfId="122" applyFont="1" applyBorder="1" applyAlignment="1">
      <alignment horizontal="center" wrapText="1"/>
    </xf>
    <xf numFmtId="0" fontId="36" fillId="0" borderId="66" xfId="122" applyFont="1" applyBorder="1" applyAlignment="1">
      <alignment horizontal="center" wrapText="1"/>
    </xf>
    <xf numFmtId="0" fontId="36" fillId="0" borderId="55" xfId="122" applyFont="1" applyBorder="1" applyAlignment="1">
      <alignment horizontal="center"/>
    </xf>
    <xf numFmtId="0" fontId="32" fillId="0" borderId="26" xfId="122" applyBorder="1" applyAlignment="1">
      <alignment horizontal="center"/>
    </xf>
    <xf numFmtId="0" fontId="32" fillId="0" borderId="66" xfId="122" applyBorder="1" applyAlignment="1">
      <alignment horizontal="center"/>
    </xf>
    <xf numFmtId="49" fontId="36" fillId="0" borderId="55" xfId="122" applyNumberFormat="1" applyFont="1" applyBorder="1" applyAlignment="1">
      <alignment horizontal="center"/>
    </xf>
    <xf numFmtId="0" fontId="35" fillId="48" borderId="34" xfId="122" applyFont="1" applyFill="1" applyBorder="1" applyAlignment="1">
      <alignment horizontal="center"/>
    </xf>
    <xf numFmtId="0" fontId="35" fillId="48" borderId="35" xfId="122" applyFont="1" applyFill="1" applyBorder="1" applyAlignment="1">
      <alignment horizontal="center"/>
    </xf>
    <xf numFmtId="0" fontId="32" fillId="0" borderId="0" xfId="122" applyFont="1" applyFill="1" applyAlignment="1">
      <alignment horizontal="left" wrapText="1"/>
    </xf>
    <xf numFmtId="49" fontId="36" fillId="48" borderId="95" xfId="122" applyNumberFormat="1" applyFont="1" applyFill="1" applyBorder="1" applyAlignment="1">
      <alignment horizontal="left"/>
    </xf>
    <xf numFmtId="49" fontId="36" fillId="48" borderId="4" xfId="122" applyNumberFormat="1" applyFont="1" applyFill="1" applyBorder="1" applyAlignment="1">
      <alignment horizontal="left"/>
    </xf>
    <xf numFmtId="49" fontId="36" fillId="48" borderId="78" xfId="122" applyNumberFormat="1" applyFont="1" applyFill="1" applyBorder="1" applyAlignment="1">
      <alignment horizontal="left"/>
    </xf>
    <xf numFmtId="0" fontId="36" fillId="0" borderId="22" xfId="122" applyFont="1" applyBorder="1" applyAlignment="1">
      <alignment horizontal="center" wrapText="1"/>
    </xf>
    <xf numFmtId="0" fontId="36" fillId="0" borderId="48" xfId="122" applyFont="1" applyBorder="1" applyAlignment="1">
      <alignment horizontal="center" wrapText="1"/>
    </xf>
    <xf numFmtId="0" fontId="36" fillId="0" borderId="47" xfId="122" applyFont="1" applyBorder="1" applyAlignment="1">
      <alignment horizontal="center" wrapText="1"/>
    </xf>
    <xf numFmtId="0" fontId="32" fillId="0" borderId="0" xfId="122" applyBorder="1" applyAlignment="1">
      <alignment horizontal="center" wrapText="1"/>
    </xf>
    <xf numFmtId="49" fontId="36" fillId="0" borderId="66" xfId="122" applyNumberFormat="1" applyFont="1" applyBorder="1" applyAlignment="1">
      <alignment horizontal="center" vertical="center"/>
    </xf>
    <xf numFmtId="49" fontId="32" fillId="0" borderId="0" xfId="122" applyNumberFormat="1" applyBorder="1" applyAlignment="1">
      <alignment horizontal="center" vertical="center"/>
    </xf>
    <xf numFmtId="49" fontId="36" fillId="48" borderId="22" xfId="122" applyNumberFormat="1" applyFont="1" applyFill="1" applyBorder="1" applyAlignment="1">
      <alignment horizontal="left" vertical="center"/>
    </xf>
    <xf numFmtId="49" fontId="36" fillId="48" borderId="47" xfId="122" applyNumberFormat="1" applyFont="1" applyFill="1" applyBorder="1" applyAlignment="1">
      <alignment horizontal="left" vertical="center"/>
    </xf>
    <xf numFmtId="0" fontId="36" fillId="48" borderId="20" xfId="122" applyFont="1" applyFill="1" applyBorder="1" applyAlignment="1">
      <alignment horizontal="center"/>
    </xf>
    <xf numFmtId="0" fontId="36" fillId="48" borderId="5" xfId="122" applyFont="1" applyFill="1" applyBorder="1" applyAlignment="1">
      <alignment horizontal="center"/>
    </xf>
    <xf numFmtId="0" fontId="36" fillId="48" borderId="21" xfId="122" applyFont="1" applyFill="1" applyBorder="1" applyAlignment="1">
      <alignment horizontal="center"/>
    </xf>
    <xf numFmtId="0" fontId="35" fillId="48" borderId="20" xfId="122" applyFont="1" applyFill="1" applyBorder="1" applyAlignment="1">
      <alignment horizontal="center"/>
    </xf>
    <xf numFmtId="0" fontId="35" fillId="48" borderId="5" xfId="122" applyFont="1" applyFill="1" applyBorder="1" applyAlignment="1">
      <alignment horizontal="center"/>
    </xf>
    <xf numFmtId="0" fontId="35" fillId="48" borderId="21" xfId="122" applyFont="1" applyFill="1" applyBorder="1" applyAlignment="1">
      <alignment horizontal="center"/>
    </xf>
    <xf numFmtId="49" fontId="36" fillId="0" borderId="0" xfId="122" applyNumberFormat="1" applyFont="1" applyBorder="1" applyAlignment="1">
      <alignment horizontal="center"/>
    </xf>
    <xf numFmtId="0" fontId="35" fillId="48" borderId="19" xfId="122" applyFont="1" applyFill="1" applyBorder="1" applyAlignment="1">
      <alignment horizontal="center"/>
    </xf>
    <xf numFmtId="0" fontId="35" fillId="48" borderId="26" xfId="122" applyFont="1" applyFill="1" applyBorder="1" applyAlignment="1">
      <alignment horizontal="center"/>
    </xf>
    <xf numFmtId="0" fontId="35" fillId="48" borderId="18" xfId="122" applyFont="1" applyFill="1" applyBorder="1" applyAlignment="1">
      <alignment horizontal="center"/>
    </xf>
    <xf numFmtId="0" fontId="35" fillId="48" borderId="19" xfId="122" applyFont="1" applyFill="1" applyBorder="1" applyAlignment="1">
      <alignment horizontal="center" wrapText="1"/>
    </xf>
    <xf numFmtId="0" fontId="35" fillId="48" borderId="18" xfId="122" applyFont="1" applyFill="1" applyBorder="1" applyAlignment="1">
      <alignment horizontal="center" wrapText="1"/>
    </xf>
    <xf numFmtId="0" fontId="32" fillId="0" borderId="0" xfId="122" applyFont="1" applyFill="1" applyBorder="1" applyAlignment="1">
      <alignment horizontal="left" vertical="top" wrapText="1"/>
    </xf>
    <xf numFmtId="0" fontId="35" fillId="48" borderId="23" xfId="122" applyFont="1" applyFill="1" applyBorder="1" applyAlignment="1">
      <alignment horizontal="center"/>
    </xf>
    <xf numFmtId="0" fontId="35" fillId="48" borderId="25" xfId="122" applyFont="1" applyFill="1" applyBorder="1" applyAlignment="1">
      <alignment horizontal="center"/>
    </xf>
    <xf numFmtId="0" fontId="35" fillId="48" borderId="46" xfId="122" applyFont="1" applyFill="1" applyBorder="1" applyAlignment="1">
      <alignment horizontal="center"/>
    </xf>
    <xf numFmtId="0" fontId="35" fillId="48" borderId="26" xfId="122" applyFont="1" applyFill="1" applyBorder="1" applyAlignment="1">
      <alignment horizontal="center" wrapText="1"/>
    </xf>
    <xf numFmtId="0" fontId="35" fillId="48" borderId="22" xfId="122" applyFont="1" applyFill="1" applyBorder="1" applyAlignment="1">
      <alignment horizontal="center"/>
    </xf>
    <xf numFmtId="0" fontId="35" fillId="48" borderId="48" xfId="122" applyFont="1" applyFill="1" applyBorder="1" applyAlignment="1">
      <alignment horizontal="center"/>
    </xf>
    <xf numFmtId="0" fontId="35" fillId="48" borderId="47" xfId="122" applyFont="1" applyFill="1" applyBorder="1" applyAlignment="1">
      <alignment horizontal="center"/>
    </xf>
    <xf numFmtId="0" fontId="32" fillId="0" borderId="55" xfId="122" applyFont="1" applyFill="1" applyBorder="1" applyAlignment="1">
      <alignment horizontal="left" vertical="top" wrapText="1"/>
    </xf>
    <xf numFmtId="0" fontId="32" fillId="0" borderId="0" xfId="122" applyFont="1" applyFill="1" applyBorder="1" applyAlignment="1">
      <alignment horizontal="left" wrapText="1"/>
    </xf>
    <xf numFmtId="0" fontId="36" fillId="0" borderId="0" xfId="0" applyFont="1" applyBorder="1" applyAlignment="1">
      <alignment horizontal="center"/>
    </xf>
    <xf numFmtId="49" fontId="36"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5" fillId="48" borderId="9" xfId="0" applyFont="1" applyFill="1" applyBorder="1" applyAlignment="1">
      <alignment horizontal="center"/>
    </xf>
    <xf numFmtId="0" fontId="35" fillId="48" borderId="9" xfId="0" applyFont="1" applyFill="1" applyBorder="1" applyAlignment="1">
      <alignment horizontal="center" wrapText="1"/>
    </xf>
    <xf numFmtId="0" fontId="0" fillId="0" borderId="9" xfId="0" applyBorder="1" applyAlignment="1">
      <alignment horizontal="center" wrapText="1"/>
    </xf>
    <xf numFmtId="0" fontId="75" fillId="48" borderId="95" xfId="122" applyFont="1" applyFill="1" applyBorder="1" applyAlignment="1">
      <alignment horizontal="center" wrapText="1"/>
    </xf>
    <xf numFmtId="0" fontId="75" fillId="48" borderId="4" xfId="122" applyFont="1" applyFill="1" applyBorder="1" applyAlignment="1">
      <alignment horizontal="center" wrapText="1"/>
    </xf>
    <xf numFmtId="0" fontId="75" fillId="48" borderId="78" xfId="122" applyFont="1" applyFill="1" applyBorder="1" applyAlignment="1">
      <alignment horizontal="center" wrapText="1"/>
    </xf>
    <xf numFmtId="0" fontId="35" fillId="48" borderId="9" xfId="122" applyFont="1" applyFill="1" applyBorder="1" applyAlignment="1">
      <alignment horizontal="center"/>
    </xf>
    <xf numFmtId="49" fontId="36" fillId="0" borderId="55" xfId="0" quotePrefix="1" applyNumberFormat="1" applyFont="1" applyBorder="1" applyAlignment="1">
      <alignment horizontal="center"/>
    </xf>
    <xf numFmtId="49" fontId="36" fillId="0" borderId="26" xfId="0" applyNumberFormat="1" applyFont="1" applyBorder="1" applyAlignment="1">
      <alignment horizontal="center"/>
    </xf>
    <xf numFmtId="49" fontId="36" fillId="0" borderId="66" xfId="0" applyNumberFormat="1" applyFont="1" applyBorder="1" applyAlignment="1">
      <alignment horizontal="center"/>
    </xf>
    <xf numFmtId="0" fontId="54" fillId="48" borderId="43" xfId="122" applyFont="1" applyFill="1" applyBorder="1" applyAlignment="1">
      <alignment horizontal="center" vertical="center" wrapText="1"/>
    </xf>
    <xf numFmtId="0" fontId="54" fillId="48" borderId="44" xfId="122" applyFont="1" applyFill="1" applyBorder="1" applyAlignment="1">
      <alignment horizontal="center" vertical="center" wrapText="1"/>
    </xf>
    <xf numFmtId="0" fontId="54" fillId="48" borderId="45" xfId="122" applyFont="1" applyFill="1" applyBorder="1" applyAlignment="1">
      <alignment horizontal="center" vertical="center" wrapText="1"/>
    </xf>
    <xf numFmtId="0" fontId="35" fillId="48" borderId="56" xfId="122" applyFont="1" applyFill="1" applyBorder="1" applyAlignment="1">
      <alignment horizontal="center" vertical="center"/>
    </xf>
    <xf numFmtId="0" fontId="35" fillId="48" borderId="77" xfId="122" applyFont="1" applyFill="1" applyBorder="1" applyAlignment="1">
      <alignment horizontal="center" vertical="center"/>
    </xf>
    <xf numFmtId="0" fontId="35" fillId="48" borderId="28" xfId="122" applyFont="1" applyFill="1" applyBorder="1" applyAlignment="1">
      <alignment horizontal="center" vertical="center"/>
    </xf>
    <xf numFmtId="0" fontId="54" fillId="48" borderId="33" xfId="354" applyFont="1" applyFill="1" applyBorder="1" applyAlignment="1">
      <alignment horizontal="center" vertical="center" wrapText="1"/>
    </xf>
    <xf numFmtId="0" fontId="54" fillId="48" borderId="35" xfId="354" applyFont="1" applyFill="1" applyBorder="1" applyAlignment="1">
      <alignment horizontal="center" vertical="center" wrapText="1"/>
    </xf>
    <xf numFmtId="0" fontId="36" fillId="0" borderId="55" xfId="122" applyFont="1" applyFill="1" applyBorder="1" applyAlignment="1">
      <alignment horizontal="center"/>
    </xf>
    <xf numFmtId="49" fontId="36" fillId="0" borderId="55" xfId="122" applyNumberFormat="1" applyFont="1" applyFill="1" applyBorder="1" applyAlignment="1">
      <alignment horizontal="center"/>
    </xf>
    <xf numFmtId="0" fontId="54" fillId="48" borderId="31" xfId="122" applyFont="1" applyFill="1" applyBorder="1" applyAlignment="1">
      <alignment horizontal="center" vertical="center" wrapText="1"/>
    </xf>
    <xf numFmtId="0" fontId="54" fillId="48" borderId="32" xfId="122" applyFont="1" applyFill="1" applyBorder="1" applyAlignment="1">
      <alignment horizontal="center" vertical="center" wrapText="1"/>
    </xf>
    <xf numFmtId="0" fontId="54" fillId="48" borderId="60" xfId="122" applyFont="1" applyFill="1" applyBorder="1" applyAlignment="1">
      <alignment horizontal="center" vertical="center" wrapText="1"/>
    </xf>
    <xf numFmtId="0" fontId="54" fillId="48" borderId="27" xfId="122" applyFont="1" applyFill="1" applyBorder="1" applyAlignment="1">
      <alignment horizontal="center" vertical="center" wrapText="1"/>
    </xf>
    <xf numFmtId="0" fontId="54" fillId="48" borderId="67" xfId="122" applyFont="1" applyFill="1" applyBorder="1" applyAlignment="1">
      <alignment horizontal="center" vertical="center" wrapText="1"/>
    </xf>
    <xf numFmtId="0" fontId="54" fillId="48" borderId="108" xfId="122" applyFont="1" applyFill="1" applyBorder="1" applyAlignment="1">
      <alignment horizontal="center" vertical="center" wrapText="1"/>
    </xf>
    <xf numFmtId="0" fontId="54" fillId="48" borderId="52" xfId="122" applyFont="1" applyFill="1" applyBorder="1" applyAlignment="1">
      <alignment horizontal="center" vertical="center" wrapText="1"/>
    </xf>
    <xf numFmtId="0" fontId="54" fillId="48" borderId="30"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33" xfId="122" applyFont="1" applyFill="1" applyBorder="1" applyAlignment="1">
      <alignment horizontal="center" vertical="center" wrapText="1"/>
    </xf>
    <xf numFmtId="0" fontId="54" fillId="48" borderId="34" xfId="122" applyFont="1" applyFill="1" applyBorder="1" applyAlignment="1">
      <alignment horizontal="center" vertical="center" wrapText="1"/>
    </xf>
    <xf numFmtId="0" fontId="54" fillId="48" borderId="35" xfId="122" applyFont="1" applyFill="1" applyBorder="1" applyAlignment="1">
      <alignment horizontal="center" vertical="center" wrapText="1"/>
    </xf>
    <xf numFmtId="0" fontId="35" fillId="48" borderId="31" xfId="122" applyFont="1" applyFill="1" applyBorder="1" applyAlignment="1">
      <alignment horizontal="center" vertical="center" wrapText="1"/>
    </xf>
    <xf numFmtId="0" fontId="35" fillId="48" borderId="30" xfId="122" applyFont="1" applyFill="1" applyBorder="1" applyAlignment="1">
      <alignment horizontal="center" vertical="center" wrapText="1"/>
    </xf>
    <xf numFmtId="0" fontId="35" fillId="48" borderId="29" xfId="122" applyFont="1" applyFill="1" applyBorder="1" applyAlignment="1">
      <alignment horizontal="center" vertical="center" wrapText="1"/>
    </xf>
    <xf numFmtId="0" fontId="54" fillId="48" borderId="2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54" fillId="48" borderId="42" xfId="122" applyFont="1" applyFill="1" applyBorder="1" applyAlignment="1">
      <alignment horizontal="center" vertical="center" wrapText="1"/>
    </xf>
    <xf numFmtId="0" fontId="54" fillId="48" borderId="26" xfId="122" applyFont="1" applyFill="1" applyBorder="1" applyAlignment="1">
      <alignment horizontal="center" vertical="center" wrapText="1"/>
    </xf>
    <xf numFmtId="0" fontId="54" fillId="48" borderId="40" xfId="122" applyFont="1" applyFill="1" applyBorder="1" applyAlignment="1">
      <alignment horizontal="center" vertical="center" wrapText="1"/>
    </xf>
    <xf numFmtId="0" fontId="54" fillId="48" borderId="54" xfId="122" applyFont="1" applyFill="1" applyBorder="1" applyAlignment="1">
      <alignment horizontal="center" vertical="center" wrapText="1"/>
    </xf>
    <xf numFmtId="0" fontId="54" fillId="48" borderId="53" xfId="122" applyFont="1" applyFill="1" applyBorder="1" applyAlignment="1">
      <alignment horizontal="center" vertical="center" wrapText="1"/>
    </xf>
    <xf numFmtId="0" fontId="54" fillId="48" borderId="61" xfId="122" applyFont="1" applyFill="1" applyBorder="1" applyAlignment="1">
      <alignment horizontal="center" vertical="center" wrapText="1"/>
    </xf>
    <xf numFmtId="0" fontId="54" fillId="48" borderId="95" xfId="122" applyFont="1" applyFill="1" applyBorder="1" applyAlignment="1">
      <alignment horizontal="center" vertical="center" wrapText="1"/>
    </xf>
    <xf numFmtId="0" fontId="54" fillId="48" borderId="4" xfId="122" applyFont="1" applyFill="1" applyBorder="1" applyAlignment="1">
      <alignment horizontal="center" vertical="center" wrapText="1"/>
    </xf>
    <xf numFmtId="0" fontId="32" fillId="0" borderId="40" xfId="0" applyFont="1" applyBorder="1" applyAlignment="1">
      <alignment horizontal="center" vertical="center" wrapText="1"/>
    </xf>
    <xf numFmtId="0" fontId="35" fillId="48" borderId="54" xfId="122" applyFont="1" applyFill="1" applyBorder="1" applyAlignment="1">
      <alignment horizontal="center" vertical="center" wrapText="1"/>
    </xf>
    <xf numFmtId="0" fontId="35"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32" fillId="0" borderId="0" xfId="2806" applyFont="1" applyFill="1" applyBorder="1" applyAlignment="1">
      <alignment vertical="center" wrapText="1"/>
    </xf>
    <xf numFmtId="0" fontId="32" fillId="0" borderId="0" xfId="0" applyFont="1" applyFill="1" applyAlignment="1">
      <alignment vertical="center" wrapText="1"/>
    </xf>
    <xf numFmtId="0" fontId="77" fillId="0" borderId="0" xfId="122" applyFont="1" applyAlignment="1">
      <alignment horizontal="left" vertical="center" wrapText="1"/>
    </xf>
    <xf numFmtId="0" fontId="32" fillId="0" borderId="0" xfId="122" applyFont="1" applyAlignment="1">
      <alignment horizontal="left" vertical="center" wrapText="1"/>
    </xf>
    <xf numFmtId="0" fontId="36" fillId="0" borderId="67" xfId="122" applyFont="1" applyBorder="1" applyAlignment="1">
      <alignment horizontal="center" wrapText="1"/>
    </xf>
    <xf numFmtId="0" fontId="36" fillId="0" borderId="42" xfId="122" applyFont="1" applyBorder="1" applyAlignment="1">
      <alignment horizontal="center"/>
    </xf>
    <xf numFmtId="0" fontId="36" fillId="0" borderId="43" xfId="122" applyFont="1" applyBorder="1" applyAlignment="1">
      <alignment horizontal="center"/>
    </xf>
    <xf numFmtId="49" fontId="36" fillId="0" borderId="55" xfId="122" applyNumberFormat="1" applyFont="1" applyBorder="1" applyAlignment="1">
      <alignment horizontal="center" wrapText="1"/>
    </xf>
    <xf numFmtId="49" fontId="36" fillId="0" borderId="26" xfId="122" applyNumberFormat="1" applyFont="1" applyBorder="1" applyAlignment="1">
      <alignment horizontal="center"/>
    </xf>
    <xf numFmtId="49" fontId="36" fillId="0" borderId="66" xfId="122" applyNumberFormat="1" applyFont="1" applyBorder="1" applyAlignment="1">
      <alignment horizontal="center"/>
    </xf>
    <xf numFmtId="0" fontId="77" fillId="0" borderId="0" xfId="2806" applyFont="1" applyFill="1" applyBorder="1" applyAlignment="1">
      <alignment horizontal="left" vertical="center" wrapText="1"/>
    </xf>
    <xf numFmtId="0" fontId="32" fillId="0" borderId="0" xfId="2806" applyFont="1" applyFill="1" applyBorder="1" applyAlignment="1">
      <alignment horizontal="left" vertical="center" wrapText="1"/>
    </xf>
    <xf numFmtId="0" fontId="36" fillId="0" borderId="26" xfId="122" applyFont="1" applyBorder="1" applyAlignment="1">
      <alignment horizontal="center"/>
    </xf>
    <xf numFmtId="0" fontId="36" fillId="0" borderId="66" xfId="122" applyFont="1" applyBorder="1" applyAlignment="1">
      <alignment horizontal="center"/>
    </xf>
    <xf numFmtId="49" fontId="36" fillId="0" borderId="64" xfId="122" applyNumberFormat="1" applyFont="1" applyBorder="1" applyAlignment="1">
      <alignment horizontal="center"/>
    </xf>
    <xf numFmtId="49" fontId="0" fillId="0" borderId="57" xfId="0" applyNumberFormat="1" applyBorder="1" applyAlignment="1">
      <alignment horizontal="center"/>
    </xf>
    <xf numFmtId="49" fontId="36" fillId="0" borderId="52" xfId="122" applyNumberFormat="1" applyFont="1" applyBorder="1" applyAlignment="1">
      <alignment horizontal="center" wrapText="1"/>
    </xf>
    <xf numFmtId="49" fontId="36" fillId="0" borderId="40" xfId="122" applyNumberFormat="1" applyFont="1" applyBorder="1" applyAlignment="1">
      <alignment horizontal="center"/>
    </xf>
    <xf numFmtId="49" fontId="36" fillId="0" borderId="45" xfId="122" applyNumberFormat="1" applyFont="1" applyBorder="1" applyAlignment="1">
      <alignment horizontal="center"/>
    </xf>
    <xf numFmtId="0" fontId="36" fillId="0" borderId="0" xfId="0" applyFont="1" applyBorder="1" applyAlignment="1">
      <alignment horizontal="center" vertical="center"/>
    </xf>
    <xf numFmtId="0" fontId="0" fillId="0" borderId="0" xfId="0" applyBorder="1" applyAlignment="1">
      <alignment horizontal="center" vertical="center"/>
    </xf>
    <xf numFmtId="0" fontId="32" fillId="0" borderId="0" xfId="0" applyFont="1" applyAlignment="1">
      <alignment horizontal="left" vertical="center" wrapText="1"/>
    </xf>
    <xf numFmtId="0" fontId="35" fillId="0" borderId="0" xfId="0" applyFont="1" applyAlignment="1">
      <alignment horizontal="left" vertical="center" wrapText="1"/>
    </xf>
    <xf numFmtId="0" fontId="32" fillId="0" borderId="0" xfId="168" applyFont="1" applyAlignment="1">
      <alignment horizontal="left" vertical="center" wrapText="1"/>
    </xf>
    <xf numFmtId="0" fontId="36" fillId="48" borderId="9" xfId="0" applyFont="1" applyFill="1" applyBorder="1" applyAlignment="1">
      <alignment horizontal="center" vertical="center" wrapText="1"/>
    </xf>
    <xf numFmtId="0" fontId="32" fillId="0" borderId="0" xfId="0" applyFont="1" applyAlignment="1">
      <alignment vertical="center"/>
    </xf>
    <xf numFmtId="0" fontId="32" fillId="0" borderId="0" xfId="917" applyFont="1" applyFill="1" applyBorder="1" applyAlignment="1">
      <alignment vertical="center" wrapText="1"/>
    </xf>
    <xf numFmtId="0" fontId="36" fillId="0" borderId="66" xfId="0" applyFont="1" applyBorder="1" applyAlignment="1">
      <alignment horizontal="center"/>
    </xf>
    <xf numFmtId="0" fontId="0" fillId="0" borderId="0" xfId="0" applyAlignment="1"/>
    <xf numFmtId="0" fontId="35" fillId="48" borderId="96" xfId="46740" applyFont="1" applyFill="1" applyBorder="1" applyAlignment="1">
      <alignment horizontal="center" vertical="center" wrapText="1"/>
    </xf>
    <xf numFmtId="0" fontId="35" fillId="48" borderId="49" xfId="46740" applyFont="1" applyFill="1" applyBorder="1" applyAlignment="1">
      <alignment horizontal="center" vertical="center" wrapText="1"/>
    </xf>
    <xf numFmtId="0" fontId="35" fillId="48" borderId="54" xfId="46740" applyFont="1" applyFill="1" applyBorder="1" applyAlignment="1">
      <alignment horizontal="center" vertical="center" wrapText="1"/>
    </xf>
    <xf numFmtId="0" fontId="35" fillId="48" borderId="53" xfId="46740" applyFont="1" applyFill="1" applyBorder="1" applyAlignment="1">
      <alignment horizontal="center" vertical="center" wrapText="1"/>
    </xf>
    <xf numFmtId="0" fontId="35" fillId="48" borderId="61" xfId="46740" applyFont="1" applyFill="1" applyBorder="1" applyAlignment="1">
      <alignment horizontal="center" vertical="center" wrapText="1"/>
    </xf>
    <xf numFmtId="0" fontId="32" fillId="0" borderId="61" xfId="46740" applyBorder="1" applyAlignment="1"/>
    <xf numFmtId="0" fontId="32" fillId="0" borderId="25" xfId="46740" applyBorder="1" applyAlignment="1"/>
    <xf numFmtId="0" fontId="32" fillId="0" borderId="59" xfId="46740" applyBorder="1" applyAlignment="1"/>
    <xf numFmtId="0" fontId="35" fillId="48" borderId="56" xfId="46740" applyFont="1" applyFill="1" applyBorder="1" applyAlignment="1">
      <alignment horizontal="center" vertical="center" wrapText="1"/>
    </xf>
    <xf numFmtId="0" fontId="35" fillId="48" borderId="25" xfId="46740" applyFont="1" applyFill="1" applyBorder="1" applyAlignment="1">
      <alignment horizontal="center" vertical="center" wrapText="1"/>
    </xf>
    <xf numFmtId="0" fontId="35" fillId="48" borderId="59" xfId="46740" applyFont="1" applyFill="1" applyBorder="1" applyAlignment="1">
      <alignment horizontal="center" vertical="center" wrapText="1"/>
    </xf>
    <xf numFmtId="49" fontId="36" fillId="0" borderId="0" xfId="0" quotePrefix="1" applyNumberFormat="1" applyFont="1" applyBorder="1" applyAlignment="1">
      <alignment horizontal="center"/>
    </xf>
    <xf numFmtId="0" fontId="160" fillId="0" borderId="0" xfId="0" applyFont="1" applyFill="1" applyBorder="1" applyAlignment="1">
      <alignment horizontal="left" vertical="top" wrapText="1"/>
    </xf>
    <xf numFmtId="0" fontId="159" fillId="111" borderId="95" xfId="0" applyFont="1" applyFill="1" applyBorder="1" applyAlignment="1">
      <alignment horizontal="center" vertical="center" wrapText="1"/>
    </xf>
    <xf numFmtId="0" fontId="159" fillId="111" borderId="78" xfId="0" applyFont="1" applyFill="1" applyBorder="1" applyAlignment="1">
      <alignment horizontal="center" vertical="center" wrapText="1"/>
    </xf>
    <xf numFmtId="0" fontId="158" fillId="0" borderId="0" xfId="845" applyFont="1" applyFill="1" applyBorder="1" applyAlignment="1">
      <alignment horizontal="center" vertical="center" wrapText="1"/>
    </xf>
    <xf numFmtId="0" fontId="73" fillId="49" borderId="0" xfId="31695" applyFont="1" applyFill="1" applyAlignment="1">
      <alignment wrapText="1"/>
    </xf>
    <xf numFmtId="0" fontId="73" fillId="49" borderId="0" xfId="31695" applyFont="1" applyFill="1" applyAlignment="1"/>
    <xf numFmtId="0" fontId="73" fillId="0" borderId="0" xfId="31695" applyFont="1" applyAlignment="1">
      <alignment wrapText="1"/>
    </xf>
    <xf numFmtId="0" fontId="144" fillId="86" borderId="0" xfId="31695" applyFont="1" applyFill="1" applyBorder="1" applyAlignment="1">
      <alignment horizontal="center" vertical="center" wrapText="1"/>
    </xf>
    <xf numFmtId="0" fontId="140" fillId="85" borderId="19" xfId="31695" applyFont="1" applyFill="1" applyBorder="1" applyAlignment="1">
      <alignment horizontal="center" vertical="center"/>
    </xf>
    <xf numFmtId="0" fontId="140" fillId="85" borderId="18" xfId="31695" applyFont="1" applyFill="1" applyBorder="1" applyAlignment="1">
      <alignment horizontal="center" vertical="center"/>
    </xf>
    <xf numFmtId="0" fontId="140" fillId="85" borderId="19" xfId="31695" applyFont="1" applyFill="1" applyBorder="1" applyAlignment="1">
      <alignment horizontal="center" vertical="center" wrapText="1"/>
    </xf>
    <xf numFmtId="0" fontId="140" fillId="85" borderId="18" xfId="31695" applyFont="1" applyFill="1" applyBorder="1" applyAlignment="1">
      <alignment horizontal="center" vertical="center" wrapText="1"/>
    </xf>
    <xf numFmtId="0" fontId="140" fillId="85" borderId="5" xfId="31695" applyFont="1" applyFill="1" applyBorder="1" applyAlignment="1">
      <alignment horizontal="center" vertical="center"/>
    </xf>
    <xf numFmtId="0" fontId="140" fillId="85" borderId="21" xfId="31695" applyFont="1" applyFill="1" applyBorder="1" applyAlignment="1">
      <alignment horizontal="center" vertical="center"/>
    </xf>
    <xf numFmtId="0" fontId="44" fillId="0" borderId="0" xfId="0" applyFont="1" applyAlignment="1">
      <alignment horizontal="center" vertical="center" wrapText="1"/>
    </xf>
    <xf numFmtId="0" fontId="41" fillId="86" borderId="25" xfId="31695" applyFont="1" applyFill="1" applyBorder="1" applyAlignment="1">
      <alignment horizontal="center" vertical="center"/>
    </xf>
    <xf numFmtId="0" fontId="0" fillId="0" borderId="0" xfId="0" applyFont="1" applyFill="1"/>
    <xf numFmtId="0" fontId="32" fillId="0" borderId="0" xfId="0" applyFont="1" applyFill="1"/>
    <xf numFmtId="0" fontId="0" fillId="0" borderId="0" xfId="0" applyFont="1" applyFill="1" applyAlignment="1">
      <alignment horizontal="left" wrapText="1"/>
    </xf>
    <xf numFmtId="0" fontId="32" fillId="0" borderId="0" xfId="0" applyFont="1" applyFill="1" applyAlignment="1">
      <alignment wrapText="1"/>
    </xf>
    <xf numFmtId="0" fontId="32" fillId="0" borderId="0" xfId="0" applyFont="1"/>
    <xf numFmtId="0" fontId="32" fillId="0" borderId="0" xfId="46807" applyFont="1" applyAlignment="1">
      <alignment horizontal="left" vertical="top"/>
    </xf>
    <xf numFmtId="0" fontId="32" fillId="0" borderId="0" xfId="141" applyFont="1" applyFill="1"/>
    <xf numFmtId="0" fontId="32" fillId="0" borderId="0" xfId="141" applyFont="1"/>
    <xf numFmtId="0" fontId="32" fillId="0" borderId="0" xfId="141" applyFont="1" applyAlignment="1">
      <alignment wrapText="1"/>
    </xf>
    <xf numFmtId="0" fontId="32" fillId="0" borderId="0" xfId="141" applyFont="1" applyAlignment="1"/>
    <xf numFmtId="170" fontId="32" fillId="0" borderId="0" xfId="153" applyFont="1" applyAlignment="1"/>
    <xf numFmtId="0" fontId="32" fillId="0" borderId="0" xfId="46807" quotePrefix="1" applyFont="1" applyAlignment="1">
      <alignment horizontal="left" wrapText="1"/>
    </xf>
    <xf numFmtId="0" fontId="77" fillId="0" borderId="0" xfId="141" applyFont="1" applyAlignment="1"/>
    <xf numFmtId="0" fontId="0" fillId="0" borderId="0" xfId="0" applyFont="1" applyAlignment="1">
      <alignment vertical="center"/>
    </xf>
    <xf numFmtId="0" fontId="32" fillId="0" borderId="0" xfId="122" applyFont="1" applyBorder="1" applyAlignment="1">
      <alignment horizontal="left"/>
    </xf>
    <xf numFmtId="0" fontId="77" fillId="0" borderId="0" xfId="122" applyFont="1" applyFill="1"/>
    <xf numFmtId="0" fontId="32" fillId="0" borderId="0" xfId="122" applyFont="1" applyFill="1"/>
    <xf numFmtId="0" fontId="77" fillId="0" borderId="0" xfId="2806" applyFont="1" applyFill="1" applyBorder="1" applyAlignment="1">
      <alignment horizontal="left" wrapText="1"/>
    </xf>
    <xf numFmtId="0" fontId="32" fillId="0" borderId="0" xfId="2806" applyFont="1" applyFill="1" applyBorder="1" applyAlignment="1">
      <alignment horizontal="left" wrapText="1"/>
    </xf>
    <xf numFmtId="0" fontId="77" fillId="0" borderId="0" xfId="122" applyFont="1" applyAlignment="1">
      <alignment horizontal="left" wrapText="1"/>
    </xf>
    <xf numFmtId="0" fontId="32" fillId="0" borderId="0" xfId="2806" applyFont="1" applyFill="1" applyBorder="1" applyAlignment="1">
      <alignment wrapText="1"/>
    </xf>
    <xf numFmtId="0" fontId="35" fillId="0" borderId="0" xfId="0" applyFont="1" applyAlignment="1">
      <alignment wrapText="1"/>
    </xf>
    <xf numFmtId="0" fontId="32" fillId="0" borderId="0" xfId="0" applyFont="1" applyAlignment="1">
      <alignment horizontal="left"/>
    </xf>
    <xf numFmtId="0" fontId="32" fillId="0" borderId="0" xfId="122" applyFont="1" applyFill="1" applyAlignment="1">
      <alignment wrapText="1"/>
    </xf>
    <xf numFmtId="0" fontId="0" fillId="0" borderId="0" xfId="0" applyFill="1" applyAlignment="1">
      <alignment wrapText="1"/>
    </xf>
    <xf numFmtId="0" fontId="0" fillId="0" borderId="0" xfId="0" applyAlignment="1">
      <alignment wrapText="1"/>
    </xf>
    <xf numFmtId="0" fontId="32" fillId="0" borderId="0" xfId="122" applyFont="1" applyFill="1" applyAlignment="1"/>
    <xf numFmtId="0" fontId="35" fillId="48" borderId="20" xfId="0" applyFont="1" applyFill="1" applyBorder="1" applyAlignment="1">
      <alignment horizontal="center" vertical="center"/>
    </xf>
    <xf numFmtId="0" fontId="35" fillId="48" borderId="9" xfId="0" applyFont="1" applyFill="1" applyBorder="1" applyAlignment="1">
      <alignment horizontal="center" vertical="center"/>
    </xf>
    <xf numFmtId="0" fontId="35" fillId="48" borderId="9" xfId="0" quotePrefix="1" applyFont="1" applyFill="1" applyBorder="1" applyAlignment="1">
      <alignment horizontal="center" vertical="center"/>
    </xf>
    <xf numFmtId="0" fontId="35" fillId="48" borderId="19" xfId="0" applyFont="1" applyFill="1" applyBorder="1" applyAlignment="1">
      <alignment horizontal="center" vertical="center"/>
    </xf>
    <xf numFmtId="0" fontId="35" fillId="48" borderId="18" xfId="0" applyFont="1" applyFill="1" applyBorder="1" applyAlignment="1">
      <alignment horizontal="center" vertical="center"/>
    </xf>
    <xf numFmtId="0" fontId="73" fillId="0" borderId="0" xfId="0" applyFont="1" applyAlignment="1">
      <alignment wrapText="1"/>
    </xf>
    <xf numFmtId="0" fontId="163" fillId="0" borderId="53" xfId="0" applyFont="1" applyBorder="1" applyAlignment="1">
      <alignment wrapText="1"/>
    </xf>
    <xf numFmtId="0" fontId="140" fillId="85" borderId="5" xfId="31695" applyFont="1" applyFill="1" applyBorder="1" applyAlignment="1">
      <alignment horizontal="center" vertical="center" wrapText="1"/>
    </xf>
  </cellXfs>
  <cellStyles count="47490">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5" xfId="128" xr:uid="{00000000-0005-0000-0000-0000380C0000}"/>
    <cellStyle name="Normal 15 2" xfId="46985" xr:uid="{00000000-0005-0000-0000-0000390C0000}"/>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1"/>
  <sheetViews>
    <sheetView zoomScale="85" zoomScaleNormal="85" workbookViewId="0">
      <selection activeCell="A44" sqref="A44"/>
    </sheetView>
  </sheetViews>
  <sheetFormatPr defaultRowHeight="12.75"/>
  <cols>
    <col min="1" max="1" width="42.5703125" customWidth="1"/>
    <col min="2" max="2" width="13.5703125" customWidth="1"/>
    <col min="3" max="4" width="14.5703125" bestFit="1" customWidth="1"/>
    <col min="5" max="5" width="12.42578125" customWidth="1"/>
    <col min="6" max="7" width="13.42578125" bestFit="1" customWidth="1"/>
    <col min="8" max="8" width="12.42578125" customWidth="1"/>
    <col min="9" max="10" width="13.28515625" bestFit="1" customWidth="1"/>
    <col min="11" max="13" width="8.28515625" customWidth="1"/>
  </cols>
  <sheetData>
    <row r="1" spans="1:13" ht="15.75">
      <c r="A1" s="748" t="s">
        <v>0</v>
      </c>
      <c r="B1" s="748"/>
      <c r="C1" s="748"/>
      <c r="D1" s="748"/>
      <c r="E1" s="748"/>
      <c r="F1" s="748"/>
      <c r="G1" s="748"/>
      <c r="H1" s="748"/>
      <c r="I1" s="748"/>
      <c r="J1" s="748"/>
      <c r="K1" s="748"/>
      <c r="L1" s="748"/>
      <c r="M1" s="748"/>
    </row>
    <row r="2" spans="1:13" ht="15.75">
      <c r="A2" s="748" t="s">
        <v>1</v>
      </c>
      <c r="B2" s="752"/>
      <c r="C2" s="752"/>
      <c r="D2" s="752"/>
      <c r="E2" s="752"/>
      <c r="F2" s="752"/>
      <c r="G2" s="752"/>
      <c r="H2" s="752"/>
      <c r="I2" s="752"/>
      <c r="J2" s="752"/>
      <c r="K2" s="752"/>
      <c r="L2" s="752"/>
      <c r="M2" s="752"/>
    </row>
    <row r="3" spans="1:13" ht="15.75">
      <c r="A3" s="753" t="s">
        <v>528</v>
      </c>
      <c r="B3" s="754"/>
      <c r="C3" s="754"/>
      <c r="D3" s="754"/>
      <c r="E3" s="754"/>
      <c r="F3" s="754"/>
      <c r="G3" s="754"/>
      <c r="H3" s="754"/>
      <c r="I3" s="754"/>
      <c r="J3" s="754"/>
      <c r="K3" s="754"/>
      <c r="L3" s="754"/>
      <c r="M3" s="754"/>
    </row>
    <row r="4" spans="1:13" s="37" customFormat="1" ht="15.75">
      <c r="A4" s="597"/>
      <c r="B4" s="598"/>
      <c r="C4" s="598"/>
      <c r="D4" s="598"/>
      <c r="E4" s="598"/>
      <c r="F4" s="598"/>
      <c r="G4" s="598"/>
      <c r="H4" s="598"/>
      <c r="I4" s="598"/>
      <c r="J4" s="598"/>
      <c r="K4" s="598"/>
      <c r="L4" s="598"/>
      <c r="M4" s="598"/>
    </row>
    <row r="5" spans="1:13" ht="14.25">
      <c r="A5" s="160"/>
      <c r="B5" s="750" t="s">
        <v>2</v>
      </c>
      <c r="C5" s="751"/>
      <c r="D5" s="751"/>
      <c r="E5" s="750" t="s">
        <v>534</v>
      </c>
      <c r="F5" s="751"/>
      <c r="G5" s="751"/>
      <c r="H5" s="750" t="s">
        <v>533</v>
      </c>
      <c r="I5" s="751"/>
      <c r="J5" s="751"/>
      <c r="K5" s="751" t="s">
        <v>5</v>
      </c>
      <c r="L5" s="751"/>
      <c r="M5" s="751"/>
    </row>
    <row r="6" spans="1:13">
      <c r="A6" s="160" t="s">
        <v>6</v>
      </c>
      <c r="B6" s="596" t="s">
        <v>7</v>
      </c>
      <c r="C6" s="596" t="s">
        <v>8</v>
      </c>
      <c r="D6" s="596" t="s">
        <v>9</v>
      </c>
      <c r="E6" s="596" t="s">
        <v>7</v>
      </c>
      <c r="F6" s="596" t="s">
        <v>8</v>
      </c>
      <c r="G6" s="596" t="s">
        <v>9</v>
      </c>
      <c r="H6" s="596" t="s">
        <v>7</v>
      </c>
      <c r="I6" s="596" t="s">
        <v>8</v>
      </c>
      <c r="J6" s="596" t="s">
        <v>9</v>
      </c>
      <c r="K6" s="596" t="s">
        <v>7</v>
      </c>
      <c r="L6" s="596" t="s">
        <v>8</v>
      </c>
      <c r="M6" s="596" t="s">
        <v>9</v>
      </c>
    </row>
    <row r="7" spans="1:13">
      <c r="A7" s="160" t="s">
        <v>10</v>
      </c>
      <c r="B7" s="161"/>
      <c r="C7" s="161"/>
      <c r="D7" s="161"/>
      <c r="E7" s="161"/>
      <c r="F7" s="161"/>
      <c r="G7" s="161"/>
      <c r="H7" s="161"/>
      <c r="I7" s="161"/>
      <c r="J7" s="161"/>
      <c r="K7" s="161"/>
      <c r="L7" s="161"/>
      <c r="M7" s="161"/>
    </row>
    <row r="8" spans="1:13">
      <c r="A8" s="162" t="s">
        <v>11</v>
      </c>
      <c r="B8" s="159" t="s">
        <v>12</v>
      </c>
      <c r="C8" s="158">
        <v>17459339</v>
      </c>
      <c r="D8" s="158">
        <f>SUM(B8:C8)</f>
        <v>17459339</v>
      </c>
      <c r="E8" s="159" t="s">
        <v>12</v>
      </c>
      <c r="F8" s="158">
        <v>762978.44</v>
      </c>
      <c r="G8" s="158">
        <f>SUM(E8:F8)</f>
        <v>762978.44</v>
      </c>
      <c r="H8" s="159" t="s">
        <v>12</v>
      </c>
      <c r="I8" s="158">
        <v>787703.1</v>
      </c>
      <c r="J8" s="158">
        <f>SUM(H8:I8)</f>
        <v>787703.1</v>
      </c>
      <c r="K8" s="159" t="s">
        <v>12</v>
      </c>
      <c r="L8" s="319">
        <f>IF(C8=0, 0, I8/C8)</f>
        <v>4.511643310207792E-2</v>
      </c>
      <c r="M8" s="320">
        <f>IF(D8=0, 0, J8/D8)</f>
        <v>4.511643310207792E-2</v>
      </c>
    </row>
    <row r="9" spans="1:13">
      <c r="A9" s="162" t="s">
        <v>13</v>
      </c>
      <c r="B9" s="159" t="s">
        <v>12</v>
      </c>
      <c r="C9" s="158">
        <v>20641275</v>
      </c>
      <c r="D9" s="158">
        <f t="shared" ref="D9:D17" si="0">SUM(B9:C9)</f>
        <v>20641275</v>
      </c>
      <c r="E9" s="159" t="s">
        <v>12</v>
      </c>
      <c r="F9" s="158">
        <v>3147570.5500000003</v>
      </c>
      <c r="G9" s="158">
        <f t="shared" ref="G9:G17" si="1">SUM(E9:F9)</f>
        <v>3147570.5500000003</v>
      </c>
      <c r="H9" s="159" t="s">
        <v>12</v>
      </c>
      <c r="I9" s="158">
        <v>3821475.12</v>
      </c>
      <c r="J9" s="158">
        <f>SUM(H9:I9)</f>
        <v>3821475.12</v>
      </c>
      <c r="K9" s="159" t="s">
        <v>12</v>
      </c>
      <c r="L9" s="319">
        <f t="shared" ref="L9:M17" si="2">IF(C9=0, 0, I9/C9)</f>
        <v>0.18513755182274352</v>
      </c>
      <c r="M9" s="320">
        <f t="shared" si="2"/>
        <v>0.18513755182274352</v>
      </c>
    </row>
    <row r="10" spans="1:13">
      <c r="A10" s="162" t="s">
        <v>14</v>
      </c>
      <c r="B10" s="159" t="s">
        <v>12</v>
      </c>
      <c r="C10" s="158">
        <v>33021730</v>
      </c>
      <c r="D10" s="158">
        <f t="shared" si="0"/>
        <v>33021730</v>
      </c>
      <c r="E10" s="159" t="s">
        <v>12</v>
      </c>
      <c r="F10" s="158">
        <v>5869093.9000000004</v>
      </c>
      <c r="G10" s="158">
        <f t="shared" si="1"/>
        <v>5869093.9000000004</v>
      </c>
      <c r="H10" s="159" t="s">
        <v>12</v>
      </c>
      <c r="I10" s="158">
        <v>7257113.0600000005</v>
      </c>
      <c r="J10" s="158">
        <f t="shared" ref="J10:J17" si="3">SUM(H10:I10)</f>
        <v>7257113.0600000005</v>
      </c>
      <c r="K10" s="159" t="s">
        <v>12</v>
      </c>
      <c r="L10" s="319">
        <f t="shared" si="2"/>
        <v>0.21976780320110426</v>
      </c>
      <c r="M10" s="320">
        <f t="shared" si="2"/>
        <v>0.21976780320110426</v>
      </c>
    </row>
    <row r="11" spans="1:13">
      <c r="A11" s="163" t="s">
        <v>15</v>
      </c>
      <c r="B11" s="159" t="s">
        <v>12</v>
      </c>
      <c r="C11" s="158">
        <v>23958138</v>
      </c>
      <c r="D11" s="158">
        <f t="shared" si="0"/>
        <v>23958138</v>
      </c>
      <c r="E11" s="159" t="s">
        <v>12</v>
      </c>
      <c r="F11" s="158">
        <v>3428150.54</v>
      </c>
      <c r="G11" s="158">
        <f t="shared" si="1"/>
        <v>3428150.54</v>
      </c>
      <c r="H11" s="159" t="s">
        <v>12</v>
      </c>
      <c r="I11" s="158">
        <v>4433017.2300000004</v>
      </c>
      <c r="J11" s="158">
        <f t="shared" si="3"/>
        <v>4433017.2300000004</v>
      </c>
      <c r="K11" s="159" t="s">
        <v>12</v>
      </c>
      <c r="L11" s="319">
        <f t="shared" si="2"/>
        <v>0.18503179295486152</v>
      </c>
      <c r="M11" s="320">
        <f t="shared" si="2"/>
        <v>0.18503179295486152</v>
      </c>
    </row>
    <row r="12" spans="1:13">
      <c r="A12" s="162" t="s">
        <v>16</v>
      </c>
      <c r="B12" s="159" t="s">
        <v>12</v>
      </c>
      <c r="C12" s="158">
        <v>1976488</v>
      </c>
      <c r="D12" s="158">
        <f t="shared" si="0"/>
        <v>1976488</v>
      </c>
      <c r="E12" s="159" t="s">
        <v>12</v>
      </c>
      <c r="F12" s="158">
        <v>316295.2300000001</v>
      </c>
      <c r="G12" s="158">
        <f t="shared" si="1"/>
        <v>316295.2300000001</v>
      </c>
      <c r="H12" s="159" t="s">
        <v>12</v>
      </c>
      <c r="I12" s="158">
        <v>390582.82000000007</v>
      </c>
      <c r="J12" s="158">
        <f t="shared" si="3"/>
        <v>390582.82000000007</v>
      </c>
      <c r="K12" s="159" t="s">
        <v>12</v>
      </c>
      <c r="L12" s="319">
        <f t="shared" si="2"/>
        <v>0.19761456684786352</v>
      </c>
      <c r="M12" s="320">
        <f t="shared" si="2"/>
        <v>0.19761456684786352</v>
      </c>
    </row>
    <row r="13" spans="1:13">
      <c r="A13" s="162" t="s">
        <v>17</v>
      </c>
      <c r="B13" s="159" t="s">
        <v>12</v>
      </c>
      <c r="C13" s="158"/>
      <c r="D13" s="158">
        <f t="shared" si="0"/>
        <v>0</v>
      </c>
      <c r="E13" s="159" t="s">
        <v>12</v>
      </c>
      <c r="F13" s="158">
        <v>0</v>
      </c>
      <c r="G13" s="158">
        <f t="shared" si="1"/>
        <v>0</v>
      </c>
      <c r="H13" s="159" t="s">
        <v>12</v>
      </c>
      <c r="I13" s="158">
        <v>0</v>
      </c>
      <c r="J13" s="158">
        <f t="shared" si="3"/>
        <v>0</v>
      </c>
      <c r="K13" s="159" t="s">
        <v>12</v>
      </c>
      <c r="L13" s="319">
        <f t="shared" si="2"/>
        <v>0</v>
      </c>
      <c r="M13" s="320">
        <f t="shared" si="2"/>
        <v>0</v>
      </c>
    </row>
    <row r="14" spans="1:13">
      <c r="A14" s="162" t="s">
        <v>18</v>
      </c>
      <c r="B14" s="159" t="s">
        <v>12</v>
      </c>
      <c r="C14" s="158"/>
      <c r="D14" s="158">
        <f t="shared" si="0"/>
        <v>0</v>
      </c>
      <c r="E14" s="159" t="s">
        <v>12</v>
      </c>
      <c r="F14" s="158">
        <v>0</v>
      </c>
      <c r="G14" s="158">
        <f t="shared" si="1"/>
        <v>0</v>
      </c>
      <c r="H14" s="159" t="s">
        <v>12</v>
      </c>
      <c r="I14" s="158">
        <v>0</v>
      </c>
      <c r="J14" s="158">
        <f t="shared" si="3"/>
        <v>0</v>
      </c>
      <c r="K14" s="159" t="s">
        <v>12</v>
      </c>
      <c r="L14" s="319">
        <f t="shared" si="2"/>
        <v>0</v>
      </c>
      <c r="M14" s="320">
        <f t="shared" si="2"/>
        <v>0</v>
      </c>
    </row>
    <row r="15" spans="1:13">
      <c r="A15" s="162" t="s">
        <v>19</v>
      </c>
      <c r="B15" s="159" t="s">
        <v>12</v>
      </c>
      <c r="C15" s="158">
        <v>18886236</v>
      </c>
      <c r="D15" s="158">
        <f t="shared" si="0"/>
        <v>18886236</v>
      </c>
      <c r="E15" s="159" t="s">
        <v>12</v>
      </c>
      <c r="F15" s="158">
        <v>2851992.9800000004</v>
      </c>
      <c r="G15" s="158">
        <f t="shared" si="1"/>
        <v>2851992.9800000004</v>
      </c>
      <c r="H15" s="159" t="s">
        <v>12</v>
      </c>
      <c r="I15" s="158">
        <v>4055220.3200000003</v>
      </c>
      <c r="J15" s="158">
        <f t="shared" si="3"/>
        <v>4055220.3200000003</v>
      </c>
      <c r="K15" s="159" t="s">
        <v>12</v>
      </c>
      <c r="L15" s="319">
        <f t="shared" si="2"/>
        <v>0.21471829114070162</v>
      </c>
      <c r="M15" s="320">
        <f t="shared" si="2"/>
        <v>0.21471829114070162</v>
      </c>
    </row>
    <row r="16" spans="1:13">
      <c r="A16" s="162" t="s">
        <v>20</v>
      </c>
      <c r="B16" s="159" t="s">
        <v>12</v>
      </c>
      <c r="C16" s="158">
        <v>3873993</v>
      </c>
      <c r="D16" s="158">
        <f t="shared" si="0"/>
        <v>3873993</v>
      </c>
      <c r="E16" s="159" t="s">
        <v>12</v>
      </c>
      <c r="F16" s="158">
        <v>185646.5</v>
      </c>
      <c r="G16" s="158">
        <f t="shared" si="1"/>
        <v>185646.5</v>
      </c>
      <c r="H16" s="159" t="s">
        <v>12</v>
      </c>
      <c r="I16" s="158">
        <v>396189.1</v>
      </c>
      <c r="J16" s="158">
        <f t="shared" si="3"/>
        <v>396189.1</v>
      </c>
      <c r="K16" s="159" t="s">
        <v>12</v>
      </c>
      <c r="L16" s="319">
        <f t="shared" si="2"/>
        <v>0.10226892511163546</v>
      </c>
      <c r="M16" s="320">
        <f t="shared" si="2"/>
        <v>0.10226892511163546</v>
      </c>
    </row>
    <row r="17" spans="1:14">
      <c r="A17" s="162" t="s">
        <v>21</v>
      </c>
      <c r="B17" s="159" t="s">
        <v>12</v>
      </c>
      <c r="C17" s="158">
        <v>0</v>
      </c>
      <c r="D17" s="158">
        <f t="shared" si="0"/>
        <v>0</v>
      </c>
      <c r="E17" s="159" t="s">
        <v>12</v>
      </c>
      <c r="F17" s="158">
        <v>0</v>
      </c>
      <c r="G17" s="158">
        <f t="shared" si="1"/>
        <v>0</v>
      </c>
      <c r="H17" s="159" t="s">
        <v>12</v>
      </c>
      <c r="I17" s="158">
        <v>0</v>
      </c>
      <c r="J17" s="158">
        <f t="shared" si="3"/>
        <v>0</v>
      </c>
      <c r="K17" s="159" t="s">
        <v>12</v>
      </c>
      <c r="L17" s="319">
        <f t="shared" si="2"/>
        <v>0</v>
      </c>
      <c r="M17" s="320">
        <f t="shared" si="2"/>
        <v>0</v>
      </c>
      <c r="N17" s="37"/>
    </row>
    <row r="18" spans="1:14">
      <c r="A18" s="164" t="s">
        <v>22</v>
      </c>
      <c r="B18" s="159" t="s">
        <v>12</v>
      </c>
      <c r="C18" s="165">
        <f t="shared" ref="C18:J18" si="4">SUM(C8:C17)</f>
        <v>119817199</v>
      </c>
      <c r="D18" s="165">
        <f t="shared" si="4"/>
        <v>119817199</v>
      </c>
      <c r="E18" s="159" t="s">
        <v>12</v>
      </c>
      <c r="F18" s="165">
        <f>SUM(F8:F17)</f>
        <v>16561728.140000001</v>
      </c>
      <c r="G18" s="165">
        <f t="shared" si="4"/>
        <v>16561728.140000001</v>
      </c>
      <c r="H18" s="159" t="s">
        <v>12</v>
      </c>
      <c r="I18" s="165">
        <f t="shared" si="4"/>
        <v>21141300.750000004</v>
      </c>
      <c r="J18" s="165">
        <f t="shared" si="4"/>
        <v>21141300.750000004</v>
      </c>
      <c r="K18" s="159" t="s">
        <v>12</v>
      </c>
      <c r="L18" s="319">
        <f t="shared" ref="L18" si="5">IF(C18=0, 0, I18/C18)</f>
        <v>0.17644629424194772</v>
      </c>
      <c r="M18" s="320">
        <f t="shared" ref="M18" si="6">IF(D18=0, 0, J18/D18)</f>
        <v>0.17644629424194772</v>
      </c>
      <c r="N18" s="69"/>
    </row>
    <row r="19" spans="1:14">
      <c r="A19" s="166"/>
      <c r="B19" s="166"/>
      <c r="C19" s="166"/>
      <c r="D19" s="166"/>
      <c r="E19" s="166"/>
      <c r="F19" s="166"/>
      <c r="G19" s="166"/>
      <c r="H19" s="166"/>
      <c r="I19" s="166"/>
      <c r="J19" s="166"/>
      <c r="K19" s="166"/>
      <c r="L19" s="166"/>
      <c r="M19" s="166"/>
      <c r="N19" s="37"/>
    </row>
    <row r="20" spans="1:14">
      <c r="A20" s="162" t="s">
        <v>23</v>
      </c>
      <c r="B20" s="159" t="s">
        <v>12</v>
      </c>
      <c r="C20" s="158">
        <v>926480</v>
      </c>
      <c r="D20" s="158">
        <f t="shared" ref="D20:D27" si="7">SUM(B20:C20)</f>
        <v>926480</v>
      </c>
      <c r="E20" s="159" t="s">
        <v>12</v>
      </c>
      <c r="F20" s="158">
        <v>58538.359999999993</v>
      </c>
      <c r="G20" s="158">
        <f t="shared" ref="G20:G27" si="8">SUM(E20:F20)</f>
        <v>58538.359999999993</v>
      </c>
      <c r="H20" s="159" t="s">
        <v>12</v>
      </c>
      <c r="I20" s="158">
        <v>203548.82</v>
      </c>
      <c r="J20" s="158">
        <f>SUM(H20:I20)</f>
        <v>203548.82</v>
      </c>
      <c r="K20" s="159" t="s">
        <v>12</v>
      </c>
      <c r="L20" s="319">
        <f t="shared" ref="L20:L27" si="9">IF(C20=0, 0, I20/C20)</f>
        <v>0.2197012563681893</v>
      </c>
      <c r="M20" s="320">
        <f t="shared" ref="M20:M26" si="10">IF(D20=0, 0, J20/D20)</f>
        <v>0.2197012563681893</v>
      </c>
      <c r="N20" s="37"/>
    </row>
    <row r="21" spans="1:14">
      <c r="A21" s="162" t="s">
        <v>24</v>
      </c>
      <c r="B21" s="159" t="s">
        <v>12</v>
      </c>
      <c r="C21" s="158">
        <v>2429146.5</v>
      </c>
      <c r="D21" s="158">
        <f t="shared" si="7"/>
        <v>2429146.5</v>
      </c>
      <c r="E21" s="159" t="s">
        <v>12</v>
      </c>
      <c r="F21" s="158">
        <v>279298.7</v>
      </c>
      <c r="G21" s="158">
        <f t="shared" si="8"/>
        <v>279298.7</v>
      </c>
      <c r="H21" s="159" t="s">
        <v>12</v>
      </c>
      <c r="I21" s="158">
        <v>395734.8</v>
      </c>
      <c r="J21" s="158">
        <f>SUM(H21:I21)</f>
        <v>395734.8</v>
      </c>
      <c r="K21" s="159" t="s">
        <v>12</v>
      </c>
      <c r="L21" s="319">
        <f t="shared" si="9"/>
        <v>0.16291104715174651</v>
      </c>
      <c r="M21" s="320">
        <f t="shared" si="10"/>
        <v>0.16291104715174651</v>
      </c>
      <c r="N21" s="37"/>
    </row>
    <row r="22" spans="1:14">
      <c r="A22" s="162" t="s">
        <v>513</v>
      </c>
      <c r="B22" s="159" t="s">
        <v>12</v>
      </c>
      <c r="C22" s="158">
        <v>1450000</v>
      </c>
      <c r="D22" s="158">
        <f t="shared" si="7"/>
        <v>1450000</v>
      </c>
      <c r="E22" s="159" t="s">
        <v>12</v>
      </c>
      <c r="F22" s="158">
        <v>18923.239999999998</v>
      </c>
      <c r="G22" s="158">
        <f t="shared" si="8"/>
        <v>18923.239999999998</v>
      </c>
      <c r="H22" s="159" t="s">
        <v>12</v>
      </c>
      <c r="I22" s="158">
        <v>100790.62999999998</v>
      </c>
      <c r="J22" s="158">
        <f t="shared" ref="J22:J27" si="11">SUM(H22:I22)</f>
        <v>100790.62999999998</v>
      </c>
      <c r="K22" s="159" t="s">
        <v>12</v>
      </c>
      <c r="L22" s="319">
        <f t="shared" si="9"/>
        <v>6.9510779310344814E-2</v>
      </c>
      <c r="M22" s="320">
        <f t="shared" si="10"/>
        <v>6.9510779310344814E-2</v>
      </c>
      <c r="N22" s="37"/>
    </row>
    <row r="23" spans="1:14" ht="12.75" customHeight="1">
      <c r="A23" s="167" t="s">
        <v>25</v>
      </c>
      <c r="B23" s="159" t="s">
        <v>12</v>
      </c>
      <c r="C23" s="158"/>
      <c r="D23" s="158">
        <f t="shared" si="7"/>
        <v>0</v>
      </c>
      <c r="E23" s="159" t="s">
        <v>12</v>
      </c>
      <c r="F23" s="567">
        <v>0</v>
      </c>
      <c r="G23" s="158">
        <f t="shared" si="8"/>
        <v>0</v>
      </c>
      <c r="H23" s="159" t="s">
        <v>12</v>
      </c>
      <c r="I23" s="158">
        <v>0</v>
      </c>
      <c r="J23" s="158">
        <f t="shared" si="11"/>
        <v>0</v>
      </c>
      <c r="K23" s="159" t="s">
        <v>12</v>
      </c>
      <c r="L23" s="319">
        <f t="shared" si="9"/>
        <v>0</v>
      </c>
      <c r="M23" s="320">
        <f t="shared" si="10"/>
        <v>0</v>
      </c>
      <c r="N23" s="37"/>
    </row>
    <row r="24" spans="1:14">
      <c r="A24" s="168" t="s">
        <v>536</v>
      </c>
      <c r="B24" s="159" t="s">
        <v>12</v>
      </c>
      <c r="C24" s="158">
        <v>115624.7</v>
      </c>
      <c r="D24" s="158">
        <f t="shared" si="7"/>
        <v>115624.7</v>
      </c>
      <c r="E24" s="159" t="s">
        <v>12</v>
      </c>
      <c r="F24" s="158">
        <v>54995.65</v>
      </c>
      <c r="G24" s="158">
        <f t="shared" si="8"/>
        <v>54995.65</v>
      </c>
      <c r="H24" s="159" t="s">
        <v>12</v>
      </c>
      <c r="I24" s="158">
        <v>26449.09</v>
      </c>
      <c r="J24" s="158">
        <f t="shared" si="11"/>
        <v>26449.09</v>
      </c>
      <c r="K24" s="159" t="s">
        <v>12</v>
      </c>
      <c r="L24" s="319">
        <f t="shared" si="9"/>
        <v>0.22874947999865081</v>
      </c>
      <c r="M24" s="320">
        <f t="shared" si="10"/>
        <v>0.22874947999865081</v>
      </c>
      <c r="N24" s="37"/>
    </row>
    <row r="25" spans="1:14">
      <c r="A25" s="162" t="s">
        <v>26</v>
      </c>
      <c r="B25" s="159" t="s">
        <v>12</v>
      </c>
      <c r="C25" s="158">
        <v>351194</v>
      </c>
      <c r="D25" s="158">
        <f t="shared" si="7"/>
        <v>351194</v>
      </c>
      <c r="E25" s="159" t="s">
        <v>12</v>
      </c>
      <c r="F25" s="158">
        <v>20819.870000000006</v>
      </c>
      <c r="G25" s="158">
        <f t="shared" si="8"/>
        <v>20819.870000000006</v>
      </c>
      <c r="H25" s="159" t="s">
        <v>12</v>
      </c>
      <c r="I25" s="158">
        <v>83049.47</v>
      </c>
      <c r="J25" s="158">
        <f t="shared" si="11"/>
        <v>83049.47</v>
      </c>
      <c r="K25" s="159" t="s">
        <v>12</v>
      </c>
      <c r="L25" s="319">
        <f t="shared" si="9"/>
        <v>0.23647747398873559</v>
      </c>
      <c r="M25" s="320">
        <f t="shared" si="10"/>
        <v>0.23647747398873559</v>
      </c>
      <c r="N25" s="37"/>
    </row>
    <row r="26" spans="1:14">
      <c r="A26" s="162" t="s">
        <v>27</v>
      </c>
      <c r="B26" s="159" t="s">
        <v>12</v>
      </c>
      <c r="C26" s="158">
        <v>6661106</v>
      </c>
      <c r="D26" s="158">
        <f t="shared" si="7"/>
        <v>6661106</v>
      </c>
      <c r="E26" s="159" t="s">
        <v>12</v>
      </c>
      <c r="F26" s="158">
        <v>548008.92000000004</v>
      </c>
      <c r="G26" s="158">
        <f t="shared" si="8"/>
        <v>548008.92000000004</v>
      </c>
      <c r="H26" s="159" t="s">
        <v>12</v>
      </c>
      <c r="I26" s="158">
        <v>1309663.52</v>
      </c>
      <c r="J26" s="158">
        <f t="shared" si="11"/>
        <v>1309663.52</v>
      </c>
      <c r="K26" s="159" t="s">
        <v>12</v>
      </c>
      <c r="L26" s="319">
        <f t="shared" si="9"/>
        <v>0.19661352333981774</v>
      </c>
      <c r="M26" s="320">
        <f t="shared" si="10"/>
        <v>0.19661352333981774</v>
      </c>
      <c r="N26" s="37"/>
    </row>
    <row r="27" spans="1:14">
      <c r="A27" s="162" t="s">
        <v>28</v>
      </c>
      <c r="B27" s="159" t="s">
        <v>12</v>
      </c>
      <c r="C27" s="158">
        <v>86000</v>
      </c>
      <c r="D27" s="158">
        <f t="shared" si="7"/>
        <v>86000</v>
      </c>
      <c r="E27" s="159" t="s">
        <v>12</v>
      </c>
      <c r="F27" s="158">
        <v>3134.18</v>
      </c>
      <c r="G27" s="158">
        <f t="shared" si="8"/>
        <v>3134.18</v>
      </c>
      <c r="H27" s="159" t="s">
        <v>12</v>
      </c>
      <c r="I27" s="158">
        <v>3134.18</v>
      </c>
      <c r="J27" s="158">
        <f t="shared" si="11"/>
        <v>3134.18</v>
      </c>
      <c r="K27" s="159" t="s">
        <v>12</v>
      </c>
      <c r="L27" s="319">
        <f t="shared" si="9"/>
        <v>3.6443953488372094E-2</v>
      </c>
      <c r="M27" s="320">
        <f>IF(D27=0, 0, J27/D27)</f>
        <v>3.6443953488372094E-2</v>
      </c>
      <c r="N27" s="37"/>
    </row>
    <row r="28" spans="1:14">
      <c r="A28" s="166"/>
      <c r="B28" s="166"/>
      <c r="C28" s="166"/>
      <c r="D28" s="166"/>
      <c r="E28" s="166"/>
      <c r="F28" s="166"/>
      <c r="G28" s="166"/>
      <c r="H28" s="166"/>
      <c r="I28" s="166"/>
      <c r="J28" s="166"/>
      <c r="K28" s="166"/>
      <c r="L28" s="166"/>
      <c r="M28" s="648"/>
      <c r="N28" s="37"/>
    </row>
    <row r="29" spans="1:14" ht="23.65" customHeight="1">
      <c r="A29" s="169" t="s">
        <v>29</v>
      </c>
      <c r="B29" s="159" t="s">
        <v>12</v>
      </c>
      <c r="C29" s="170">
        <f>C18+SUM(C20:C27)</f>
        <v>131836750.2</v>
      </c>
      <c r="D29" s="170">
        <f>SUM(B29:C29)</f>
        <v>131836750.2</v>
      </c>
      <c r="E29" s="159" t="s">
        <v>12</v>
      </c>
      <c r="F29" s="170">
        <f>F18+SUM(F20:F27)</f>
        <v>17545447.060000002</v>
      </c>
      <c r="G29" s="170">
        <f t="shared" ref="G29:I29" si="12">G18+SUM(G20:G27)</f>
        <v>17545447.060000002</v>
      </c>
      <c r="H29" s="159" t="s">
        <v>12</v>
      </c>
      <c r="I29" s="170">
        <f t="shared" si="12"/>
        <v>23263671.260000005</v>
      </c>
      <c r="J29" s="170">
        <f>SUM(H29:I29)</f>
        <v>23263671.260000005</v>
      </c>
      <c r="K29" s="159" t="s">
        <v>12</v>
      </c>
      <c r="L29" s="361">
        <f t="shared" ref="L29" si="13">IF(C29=0, 0, I29/C29)</f>
        <v>0.1764581668215302</v>
      </c>
      <c r="M29" s="649">
        <f t="shared" ref="M29" si="14">IF(D29=0, 0, J29/D29)</f>
        <v>0.1764581668215302</v>
      </c>
      <c r="N29" s="116"/>
    </row>
    <row r="30" spans="1:14" ht="15.75">
      <c r="A30" s="749" t="s">
        <v>30</v>
      </c>
      <c r="B30" s="749"/>
      <c r="C30" s="749"/>
      <c r="D30" s="749"/>
      <c r="E30" s="749"/>
      <c r="F30" s="749"/>
      <c r="G30" s="749"/>
      <c r="H30" s="749"/>
      <c r="I30" s="749"/>
      <c r="J30" s="749"/>
      <c r="K30" s="749"/>
      <c r="L30" s="749"/>
      <c r="M30" s="749"/>
      <c r="N30" s="37"/>
    </row>
    <row r="31" spans="1:14">
      <c r="A31" s="162" t="s">
        <v>31</v>
      </c>
      <c r="B31" s="166"/>
      <c r="C31" s="166"/>
      <c r="D31" s="166"/>
      <c r="E31" s="159" t="s">
        <v>12</v>
      </c>
      <c r="F31" s="719">
        <v>352717.39</v>
      </c>
      <c r="G31" s="171">
        <f>SUM(E31:F31)</f>
        <v>352717.39</v>
      </c>
      <c r="H31" s="159" t="s">
        <v>12</v>
      </c>
      <c r="I31" s="719">
        <v>810854.28</v>
      </c>
      <c r="J31" s="171">
        <f>SUM(H31:I31)</f>
        <v>810854.28</v>
      </c>
      <c r="K31" s="166"/>
      <c r="L31" s="166"/>
      <c r="M31" s="166"/>
      <c r="N31" s="37"/>
    </row>
    <row r="32" spans="1:14">
      <c r="A32" s="162" t="s">
        <v>32</v>
      </c>
      <c r="B32" s="166"/>
      <c r="C32" s="166"/>
      <c r="D32" s="166"/>
      <c r="E32" s="166"/>
      <c r="F32" s="719">
        <v>392414</v>
      </c>
      <c r="G32" s="172">
        <f>SUM(E32:F32)</f>
        <v>392414</v>
      </c>
      <c r="H32" s="166"/>
      <c r="I32" s="719">
        <v>576924</v>
      </c>
      <c r="J32" s="172">
        <f>SUM(I32)</f>
        <v>576924</v>
      </c>
      <c r="K32" s="166"/>
      <c r="L32" s="166"/>
      <c r="M32" s="166"/>
      <c r="N32" s="37"/>
    </row>
    <row r="33" spans="1:13">
      <c r="A33" s="173"/>
      <c r="B33" s="173"/>
      <c r="C33" s="173"/>
      <c r="D33" s="173"/>
      <c r="E33" s="173"/>
      <c r="F33" s="173"/>
      <c r="G33" s="173"/>
      <c r="H33" s="173"/>
      <c r="I33" s="173"/>
      <c r="J33" s="173"/>
      <c r="K33" s="173"/>
      <c r="L33" s="173"/>
      <c r="M33" s="173"/>
    </row>
    <row r="34" spans="1:13" s="37" customFormat="1">
      <c r="A34" s="321"/>
      <c r="B34" s="321"/>
      <c r="C34" s="321"/>
      <c r="D34" s="321"/>
      <c r="E34" s="321"/>
      <c r="F34" s="321"/>
      <c r="G34" s="321"/>
      <c r="H34" s="321"/>
      <c r="I34" s="321"/>
      <c r="J34" s="321"/>
      <c r="K34" s="321"/>
      <c r="L34" s="321"/>
      <c r="M34" s="321"/>
    </row>
    <row r="35" spans="1:13" s="37" customFormat="1" ht="28.5" customHeight="1">
      <c r="A35" s="788" t="s">
        <v>543</v>
      </c>
      <c r="B35" s="788"/>
      <c r="C35" s="788"/>
      <c r="D35" s="788"/>
      <c r="E35" s="788"/>
      <c r="F35" s="788"/>
      <c r="G35" s="788"/>
      <c r="H35" s="788"/>
      <c r="I35" s="788"/>
      <c r="J35" s="788"/>
      <c r="K35" s="788"/>
      <c r="L35" s="788"/>
      <c r="M35" s="788"/>
    </row>
    <row r="36" spans="1:13" ht="26.25" customHeight="1">
      <c r="A36" s="786" t="s">
        <v>544</v>
      </c>
      <c r="B36" s="954"/>
      <c r="C36" s="954"/>
      <c r="D36" s="954"/>
      <c r="E36" s="954"/>
      <c r="F36" s="954"/>
      <c r="G36" s="954"/>
      <c r="H36" s="954"/>
      <c r="I36" s="954"/>
      <c r="J36" s="954"/>
      <c r="K36" s="954"/>
      <c r="L36" s="954"/>
      <c r="M36" s="954"/>
    </row>
    <row r="37" spans="1:13" ht="24.75" customHeight="1">
      <c r="A37" s="955" t="s">
        <v>545</v>
      </c>
      <c r="B37" s="955"/>
      <c r="C37" s="955"/>
      <c r="D37" s="955"/>
      <c r="E37" s="955"/>
      <c r="F37" s="955"/>
      <c r="G37" s="955"/>
      <c r="H37" s="955"/>
      <c r="I37" s="955"/>
      <c r="J37" s="955"/>
      <c r="K37" s="955"/>
      <c r="L37" s="955"/>
      <c r="M37" s="955"/>
    </row>
    <row r="38" spans="1:13">
      <c r="A38" s="953" t="s">
        <v>33</v>
      </c>
      <c r="B38" s="953"/>
      <c r="C38" s="953"/>
      <c r="D38" s="953"/>
      <c r="E38" s="953"/>
      <c r="F38" s="953"/>
      <c r="G38" s="953"/>
      <c r="H38" s="953"/>
      <c r="I38" s="953"/>
      <c r="J38" s="953"/>
      <c r="K38" s="953"/>
      <c r="L38" s="953"/>
      <c r="M38" s="953"/>
    </row>
    <row r="39" spans="1:13">
      <c r="A39" s="322"/>
      <c r="B39" s="37"/>
      <c r="C39" s="37"/>
      <c r="D39" s="37"/>
      <c r="E39" s="37"/>
      <c r="F39" s="37"/>
      <c r="G39" s="37"/>
      <c r="H39" s="37"/>
      <c r="I39" s="37"/>
      <c r="J39" s="37"/>
      <c r="K39" s="37"/>
      <c r="L39" s="37"/>
      <c r="M39" s="37"/>
    </row>
    <row r="40" spans="1:13">
      <c r="A40" s="115"/>
    </row>
    <row r="41" spans="1:13">
      <c r="A41" s="12"/>
      <c r="B41" s="37"/>
      <c r="C41" s="37"/>
      <c r="D41" s="37"/>
      <c r="E41" s="37"/>
      <c r="F41" s="37"/>
      <c r="G41" s="37"/>
      <c r="H41" s="37"/>
      <c r="I41" s="37"/>
      <c r="J41" s="37"/>
      <c r="K41" s="37"/>
      <c r="L41" s="37"/>
      <c r="M41" s="37"/>
    </row>
  </sheetData>
  <mergeCells count="12">
    <mergeCell ref="A38:M38"/>
    <mergeCell ref="A35:M35"/>
    <mergeCell ref="A36:M36"/>
    <mergeCell ref="A37:M37"/>
    <mergeCell ref="A1:M1"/>
    <mergeCell ref="A30:M30"/>
    <mergeCell ref="B5:D5"/>
    <mergeCell ref="E5:G5"/>
    <mergeCell ref="H5:J5"/>
    <mergeCell ref="K5:M5"/>
    <mergeCell ref="A2:M2"/>
    <mergeCell ref="A3:M3"/>
  </mergeCells>
  <printOptions horizontalCentered="1" verticalCentered="1" headings="1"/>
  <pageMargins left="0.25" right="0.25" top="0.5" bottom="0.5" header="0.3" footer="0.3"/>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zoomScaleNormal="100" workbookViewId="0">
      <selection activeCell="A20" sqref="A20:M20"/>
    </sheetView>
  </sheetViews>
  <sheetFormatPr defaultRowHeight="12.75"/>
  <cols>
    <col min="1" max="1" width="33.42578125" customWidth="1"/>
    <col min="2" max="4" width="14.7109375" customWidth="1"/>
    <col min="5" max="13" width="11.7109375" customWidth="1"/>
  </cols>
  <sheetData>
    <row r="1" spans="1:13" ht="15.75">
      <c r="A1" s="842" t="s">
        <v>243</v>
      </c>
      <c r="B1" s="842"/>
      <c r="C1" s="842"/>
      <c r="D1" s="842"/>
      <c r="E1" s="842"/>
      <c r="F1" s="842"/>
      <c r="G1" s="842"/>
      <c r="H1" s="842"/>
      <c r="I1" s="842"/>
      <c r="J1" s="842"/>
      <c r="K1" s="842"/>
      <c r="L1" s="842"/>
      <c r="M1" s="842"/>
    </row>
    <row r="2" spans="1:13" ht="15.75">
      <c r="A2" s="842" t="s">
        <v>1</v>
      </c>
      <c r="B2" s="845"/>
      <c r="C2" s="845"/>
      <c r="D2" s="845"/>
      <c r="E2" s="845"/>
      <c r="F2" s="845"/>
      <c r="G2" s="845"/>
      <c r="H2" s="845"/>
      <c r="I2" s="845"/>
      <c r="J2" s="845"/>
      <c r="K2" s="845"/>
      <c r="L2" s="845"/>
      <c r="M2" s="845"/>
    </row>
    <row r="3" spans="1:13" ht="15.75">
      <c r="A3" s="843" t="s">
        <v>528</v>
      </c>
      <c r="B3" s="844"/>
      <c r="C3" s="844"/>
      <c r="D3" s="844"/>
      <c r="E3" s="844"/>
      <c r="F3" s="844"/>
      <c r="G3" s="844"/>
      <c r="H3" s="844"/>
      <c r="I3" s="844"/>
      <c r="J3" s="844"/>
      <c r="K3" s="844"/>
      <c r="L3" s="844"/>
      <c r="M3" s="844"/>
    </row>
    <row r="4" spans="1:13" s="37" customFormat="1" ht="15.75">
      <c r="A4" s="609"/>
      <c r="B4" s="610"/>
      <c r="C4" s="610"/>
      <c r="D4" s="610"/>
      <c r="E4" s="610"/>
      <c r="F4" s="610"/>
      <c r="G4" s="610"/>
      <c r="H4" s="610"/>
      <c r="I4" s="610"/>
      <c r="J4" s="610"/>
      <c r="K4" s="610"/>
      <c r="L4" s="610"/>
      <c r="M4" s="610"/>
    </row>
    <row r="5" spans="1:13" ht="24" customHeight="1">
      <c r="A5" s="327"/>
      <c r="B5" s="846" t="s">
        <v>244</v>
      </c>
      <c r="C5" s="846"/>
      <c r="D5" s="846"/>
      <c r="E5" s="846" t="s">
        <v>3</v>
      </c>
      <c r="F5" s="846"/>
      <c r="G5" s="846"/>
      <c r="H5" s="846" t="s">
        <v>245</v>
      </c>
      <c r="I5" s="846"/>
      <c r="J5" s="846"/>
      <c r="K5" s="847" t="s">
        <v>246</v>
      </c>
      <c r="L5" s="848"/>
      <c r="M5" s="848"/>
    </row>
    <row r="6" spans="1:13" ht="21.75" customHeight="1">
      <c r="A6" s="327"/>
      <c r="B6" s="612" t="s">
        <v>7</v>
      </c>
      <c r="C6" s="612" t="s">
        <v>8</v>
      </c>
      <c r="D6" s="612" t="s">
        <v>9</v>
      </c>
      <c r="E6" s="612" t="s">
        <v>7</v>
      </c>
      <c r="F6" s="612" t="s">
        <v>8</v>
      </c>
      <c r="G6" s="612" t="s">
        <v>9</v>
      </c>
      <c r="H6" s="612" t="s">
        <v>7</v>
      </c>
      <c r="I6" s="612" t="s">
        <v>8</v>
      </c>
      <c r="J6" s="612" t="s">
        <v>9</v>
      </c>
      <c r="K6" s="612" t="s">
        <v>7</v>
      </c>
      <c r="L6" s="612" t="s">
        <v>8</v>
      </c>
      <c r="M6" s="612" t="s">
        <v>9</v>
      </c>
    </row>
    <row r="7" spans="1:13">
      <c r="A7" s="3" t="s">
        <v>111</v>
      </c>
      <c r="B7" s="1"/>
      <c r="C7" s="1"/>
      <c r="D7" s="1"/>
      <c r="E7" s="1"/>
      <c r="F7" s="1"/>
      <c r="G7" s="1"/>
      <c r="H7" s="1"/>
      <c r="I7" s="1"/>
      <c r="J7" s="1"/>
      <c r="K7" s="1"/>
      <c r="L7" s="1"/>
      <c r="M7" s="1"/>
    </row>
    <row r="8" spans="1:13" ht="15" thickBot="1">
      <c r="A8" s="398" t="s">
        <v>247</v>
      </c>
      <c r="B8" s="448" t="s">
        <v>12</v>
      </c>
      <c r="C8" s="415">
        <v>1000000</v>
      </c>
      <c r="D8" s="449">
        <f>SUM(C8)</f>
        <v>1000000</v>
      </c>
      <c r="E8" s="448" t="s">
        <v>12</v>
      </c>
      <c r="F8" s="416">
        <v>0</v>
      </c>
      <c r="G8" s="449">
        <f>SUM(F8)</f>
        <v>0</v>
      </c>
      <c r="H8" s="448" t="s">
        <v>12</v>
      </c>
      <c r="I8" s="416">
        <v>0</v>
      </c>
      <c r="J8" s="449">
        <f>SUM(I8)</f>
        <v>0</v>
      </c>
      <c r="K8" s="448" t="s">
        <v>12</v>
      </c>
      <c r="L8" s="417">
        <f t="shared" ref="L8:M14" si="0">IF(C8=0, 0, I8/C8)</f>
        <v>0</v>
      </c>
      <c r="M8" s="417">
        <f t="shared" si="0"/>
        <v>0</v>
      </c>
    </row>
    <row r="9" spans="1:13" s="37" customFormat="1" ht="13.5" thickBot="1">
      <c r="A9" s="234" t="s">
        <v>248</v>
      </c>
      <c r="B9" s="452" t="s">
        <v>12</v>
      </c>
      <c r="C9" s="453">
        <f>SUM(C8)</f>
        <v>1000000</v>
      </c>
      <c r="D9" s="454">
        <f>SUM(D8)</f>
        <v>1000000</v>
      </c>
      <c r="E9" s="452" t="s">
        <v>12</v>
      </c>
      <c r="F9" s="455">
        <f>SUM(F8)</f>
        <v>0</v>
      </c>
      <c r="G9" s="454">
        <f>SUM(G8)</f>
        <v>0</v>
      </c>
      <c r="H9" s="452" t="s">
        <v>12</v>
      </c>
      <c r="I9" s="455">
        <f>SUM(I8)</f>
        <v>0</v>
      </c>
      <c r="J9" s="454">
        <f>SUM(J8)</f>
        <v>0</v>
      </c>
      <c r="K9" s="452" t="s">
        <v>12</v>
      </c>
      <c r="L9" s="456">
        <f>I9/C9</f>
        <v>0</v>
      </c>
      <c r="M9" s="456">
        <f t="shared" si="0"/>
        <v>0</v>
      </c>
    </row>
    <row r="10" spans="1:13">
      <c r="A10" s="450" t="s">
        <v>249</v>
      </c>
      <c r="B10" s="451"/>
      <c r="C10" s="451"/>
      <c r="D10" s="451"/>
      <c r="E10" s="451"/>
      <c r="F10" s="451"/>
      <c r="G10" s="451"/>
      <c r="H10" s="451"/>
      <c r="I10" s="451"/>
      <c r="J10" s="451"/>
      <c r="K10" s="451"/>
      <c r="L10" s="451"/>
      <c r="M10" s="451"/>
    </row>
    <row r="11" spans="1:13" s="12" customFormat="1" ht="17.25" customHeight="1">
      <c r="A11" s="2" t="s">
        <v>515</v>
      </c>
      <c r="B11" s="329" t="s">
        <v>12</v>
      </c>
      <c r="C11" s="235">
        <v>137500</v>
      </c>
      <c r="D11" s="330">
        <f>SUM(C11)</f>
        <v>137500</v>
      </c>
      <c r="E11" s="329" t="s">
        <v>12</v>
      </c>
      <c r="F11" s="328">
        <v>54995.65</v>
      </c>
      <c r="G11" s="328">
        <f>SUM(E11:F11)</f>
        <v>54995.65</v>
      </c>
      <c r="H11" s="329" t="s">
        <v>12</v>
      </c>
      <c r="I11" s="328">
        <v>172591.95999999996</v>
      </c>
      <c r="J11" s="328">
        <f>SUM(H11:I11)</f>
        <v>172591.95999999996</v>
      </c>
      <c r="K11" s="329" t="s">
        <v>12</v>
      </c>
      <c r="L11" s="236">
        <f t="shared" si="0"/>
        <v>1.2552142545454543</v>
      </c>
      <c r="M11" s="324">
        <f t="shared" si="0"/>
        <v>1.2552142545454543</v>
      </c>
    </row>
    <row r="12" spans="1:13" s="12" customFormat="1" ht="14.25">
      <c r="A12" s="2" t="s">
        <v>250</v>
      </c>
      <c r="B12" s="329" t="s">
        <v>12</v>
      </c>
      <c r="C12" s="235">
        <v>125000</v>
      </c>
      <c r="D12" s="331">
        <f t="shared" ref="D12:D14" si="1">SUM(C12)</f>
        <v>125000</v>
      </c>
      <c r="E12" s="329" t="s">
        <v>12</v>
      </c>
      <c r="F12" s="328">
        <v>0</v>
      </c>
      <c r="G12" s="328">
        <f t="shared" ref="G12:G14" si="2">SUM(E12:F12)</f>
        <v>0</v>
      </c>
      <c r="H12" s="329" t="s">
        <v>12</v>
      </c>
      <c r="I12" s="328">
        <v>124711.44</v>
      </c>
      <c r="J12" s="328">
        <f t="shared" ref="J12:J14" si="3">SUM(H12:I12)</f>
        <v>124711.44</v>
      </c>
      <c r="K12" s="329" t="s">
        <v>12</v>
      </c>
      <c r="L12" s="236">
        <f t="shared" si="0"/>
        <v>0.99769152000000005</v>
      </c>
      <c r="M12" s="324">
        <f t="shared" si="0"/>
        <v>0.99769152000000005</v>
      </c>
    </row>
    <row r="13" spans="1:13" s="12" customFormat="1" ht="14.25">
      <c r="A13" s="2" t="s">
        <v>251</v>
      </c>
      <c r="B13" s="329" t="s">
        <v>12</v>
      </c>
      <c r="C13" s="235">
        <v>37500</v>
      </c>
      <c r="D13" s="331">
        <f t="shared" si="1"/>
        <v>37500</v>
      </c>
      <c r="E13" s="329" t="s">
        <v>12</v>
      </c>
      <c r="F13" s="328">
        <v>0</v>
      </c>
      <c r="G13" s="328">
        <f t="shared" si="2"/>
        <v>0</v>
      </c>
      <c r="H13" s="329" t="s">
        <v>12</v>
      </c>
      <c r="I13" s="328">
        <v>22552.440000000002</v>
      </c>
      <c r="J13" s="328">
        <f t="shared" si="3"/>
        <v>22552.440000000002</v>
      </c>
      <c r="K13" s="329" t="s">
        <v>12</v>
      </c>
      <c r="L13" s="236">
        <f t="shared" si="0"/>
        <v>0.60139840000000011</v>
      </c>
      <c r="M13" s="324">
        <f t="shared" si="0"/>
        <v>0.60139840000000011</v>
      </c>
    </row>
    <row r="14" spans="1:13" s="12" customFormat="1" ht="18" thickBot="1">
      <c r="A14" s="725" t="s">
        <v>539</v>
      </c>
      <c r="B14" s="329" t="s">
        <v>12</v>
      </c>
      <c r="C14" s="235">
        <v>200000</v>
      </c>
      <c r="D14" s="331">
        <f t="shared" si="1"/>
        <v>200000</v>
      </c>
      <c r="E14" s="329" t="s">
        <v>12</v>
      </c>
      <c r="F14" s="328">
        <v>0</v>
      </c>
      <c r="G14" s="328">
        <f t="shared" si="2"/>
        <v>0</v>
      </c>
      <c r="H14" s="329" t="s">
        <v>12</v>
      </c>
      <c r="I14" s="328">
        <v>0</v>
      </c>
      <c r="J14" s="328">
        <f t="shared" si="3"/>
        <v>0</v>
      </c>
      <c r="K14" s="329" t="s">
        <v>12</v>
      </c>
      <c r="L14" s="236">
        <f t="shared" si="0"/>
        <v>0</v>
      </c>
      <c r="M14" s="324">
        <f t="shared" si="0"/>
        <v>0</v>
      </c>
    </row>
    <row r="15" spans="1:13" s="12" customFormat="1" ht="13.5" thickBot="1">
      <c r="A15" s="234" t="s">
        <v>252</v>
      </c>
      <c r="B15" s="418" t="s">
        <v>12</v>
      </c>
      <c r="C15" s="419">
        <f>SUM(C11:C14)</f>
        <v>500000</v>
      </c>
      <c r="D15" s="419">
        <f>SUM(D11:D14)</f>
        <v>500000</v>
      </c>
      <c r="E15" s="418" t="s">
        <v>12</v>
      </c>
      <c r="F15" s="419">
        <f>SUM(F11:F14)</f>
        <v>54995.65</v>
      </c>
      <c r="G15" s="419">
        <f>SUM(G11:G14)</f>
        <v>54995.65</v>
      </c>
      <c r="H15" s="418" t="s">
        <v>12</v>
      </c>
      <c r="I15" s="419">
        <f>SUM(I11:I14)</f>
        <v>319855.83999999997</v>
      </c>
      <c r="J15" s="419">
        <f>SUM(J11:J14)</f>
        <v>319855.83999999997</v>
      </c>
      <c r="K15" s="418" t="s">
        <v>12</v>
      </c>
      <c r="L15" s="420">
        <f>I15/C15</f>
        <v>0.63971167999999989</v>
      </c>
      <c r="M15" s="421">
        <f>SUM(K15:L15)</f>
        <v>0.63971167999999989</v>
      </c>
    </row>
    <row r="16" spans="1:13" s="12" customFormat="1"/>
    <row r="17" spans="1:18" s="12" customFormat="1" ht="14.25">
      <c r="A17" s="790" t="s">
        <v>253</v>
      </c>
      <c r="B17" s="790"/>
      <c r="C17" s="790"/>
      <c r="D17" s="790"/>
      <c r="E17" s="790"/>
      <c r="F17" s="790"/>
      <c r="G17" s="790"/>
      <c r="H17" s="790"/>
      <c r="I17" s="790"/>
      <c r="J17" s="790"/>
      <c r="K17" s="790"/>
      <c r="L17" s="790"/>
      <c r="M17" s="790"/>
    </row>
    <row r="18" spans="1:18" s="12" customFormat="1" ht="14.25">
      <c r="A18" s="920" t="s">
        <v>542</v>
      </c>
      <c r="B18" s="920"/>
      <c r="C18" s="920"/>
      <c r="D18" s="920"/>
      <c r="E18" s="920"/>
      <c r="F18" s="920"/>
      <c r="G18" s="920"/>
      <c r="H18" s="920"/>
      <c r="I18" s="920"/>
      <c r="J18" s="920"/>
      <c r="K18" s="920"/>
      <c r="L18" s="920"/>
      <c r="M18" s="920"/>
    </row>
    <row r="19" spans="1:18" s="12" customFormat="1" ht="14.25">
      <c r="A19" s="965" t="s">
        <v>538</v>
      </c>
      <c r="B19" s="965"/>
      <c r="C19" s="965"/>
      <c r="D19" s="965"/>
      <c r="E19" s="965"/>
      <c r="F19" s="965"/>
      <c r="G19" s="965"/>
      <c r="H19" s="965"/>
      <c r="I19" s="965"/>
      <c r="J19" s="965"/>
      <c r="K19" s="965"/>
      <c r="L19" s="965"/>
      <c r="M19" s="965"/>
    </row>
    <row r="20" spans="1:18" s="12" customFormat="1" ht="14.25">
      <c r="A20" s="966" t="s">
        <v>540</v>
      </c>
      <c r="B20" s="966"/>
      <c r="C20" s="966"/>
      <c r="D20" s="966"/>
      <c r="E20" s="966"/>
      <c r="F20" s="966"/>
      <c r="G20" s="966"/>
      <c r="H20" s="966"/>
      <c r="I20" s="966"/>
      <c r="J20" s="966"/>
      <c r="K20" s="966"/>
      <c r="L20" s="966"/>
      <c r="M20" s="966"/>
    </row>
    <row r="21" spans="1:18" ht="12.75" customHeight="1">
      <c r="A21" s="841" t="s">
        <v>206</v>
      </c>
      <c r="B21" s="841"/>
      <c r="C21" s="841"/>
      <c r="D21" s="841"/>
      <c r="E21" s="841"/>
      <c r="F21" s="841"/>
      <c r="G21" s="841"/>
      <c r="H21" s="841"/>
      <c r="I21" s="841"/>
      <c r="J21" s="841"/>
      <c r="K21" s="841"/>
      <c r="L21" s="841"/>
      <c r="M21" s="841"/>
      <c r="N21" s="112"/>
      <c r="O21" s="112"/>
      <c r="P21" s="112"/>
      <c r="Q21" s="112"/>
      <c r="R21" s="112"/>
    </row>
    <row r="23" spans="1:18">
      <c r="A23" s="9"/>
      <c r="B23" s="9"/>
      <c r="C23" s="9"/>
      <c r="D23" s="9"/>
      <c r="E23" s="9"/>
      <c r="F23" s="9"/>
      <c r="G23" s="9"/>
      <c r="H23" s="9"/>
      <c r="I23" s="9"/>
      <c r="J23" s="9"/>
      <c r="K23" s="9"/>
      <c r="L23" s="9"/>
      <c r="M23" s="9"/>
      <c r="N23" s="37"/>
      <c r="O23" s="37"/>
      <c r="P23" s="37"/>
      <c r="Q23" s="37"/>
      <c r="R23" s="37"/>
    </row>
    <row r="24" spans="1:18">
      <c r="A24" s="9"/>
      <c r="B24" s="9"/>
      <c r="C24" s="9"/>
      <c r="D24" s="9"/>
      <c r="E24" s="9"/>
      <c r="F24" s="9"/>
      <c r="G24" s="9"/>
      <c r="H24" s="9"/>
      <c r="I24" s="9"/>
      <c r="J24" s="9"/>
      <c r="K24" s="9"/>
      <c r="L24" s="9"/>
      <c r="M24" s="9"/>
      <c r="N24" s="9"/>
      <c r="O24" s="37"/>
      <c r="P24" s="37"/>
      <c r="Q24" s="37"/>
      <c r="R24" s="37"/>
    </row>
    <row r="25" spans="1:18">
      <c r="A25" s="109"/>
      <c r="B25" s="37"/>
      <c r="C25" s="37"/>
      <c r="D25" s="37"/>
      <c r="E25" s="37"/>
      <c r="F25" s="37"/>
      <c r="G25" s="37"/>
      <c r="H25" s="37"/>
      <c r="I25" s="37"/>
      <c r="J25" s="37"/>
      <c r="K25" s="37"/>
      <c r="L25" s="37"/>
      <c r="M25" s="37"/>
      <c r="N25" s="9"/>
      <c r="O25" s="37"/>
      <c r="P25" s="37"/>
      <c r="Q25" s="37"/>
      <c r="R25" s="37"/>
    </row>
    <row r="26" spans="1:18">
      <c r="A26" s="723"/>
    </row>
    <row r="27" spans="1:18">
      <c r="A27" s="724"/>
    </row>
    <row r="28" spans="1:18">
      <c r="A28" s="688"/>
    </row>
    <row r="29" spans="1:18">
      <c r="A29" s="237"/>
    </row>
    <row r="30" spans="1:18">
      <c r="A30" s="237"/>
    </row>
  </sheetData>
  <mergeCells count="12">
    <mergeCell ref="A21:M21"/>
    <mergeCell ref="A1:M1"/>
    <mergeCell ref="A3:M3"/>
    <mergeCell ref="A2:M2"/>
    <mergeCell ref="B5:D5"/>
    <mergeCell ref="E5:G5"/>
    <mergeCell ref="H5:J5"/>
    <mergeCell ref="K5:M5"/>
    <mergeCell ref="A17:M17"/>
    <mergeCell ref="A18:M18"/>
    <mergeCell ref="A19:M19"/>
    <mergeCell ref="A20:M20"/>
  </mergeCells>
  <printOptions horizontalCentered="1" verticalCentered="1" headings="1"/>
  <pageMargins left="0.25" right="0.25" top="0.5" bottom="0.5" header="0.3" footer="0.3"/>
  <pageSetup scale="70"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8"/>
  <sheetViews>
    <sheetView zoomScale="90" zoomScaleNormal="90" workbookViewId="0">
      <selection activeCell="H10" sqref="H10"/>
    </sheetView>
  </sheetViews>
  <sheetFormatPr defaultColWidth="9.28515625" defaultRowHeight="12.75"/>
  <cols>
    <col min="1" max="1" width="32.7109375" style="338" customWidth="1"/>
    <col min="2" max="2" width="10.28515625" style="338" customWidth="1"/>
    <col min="3" max="3" width="18.42578125" style="338" customWidth="1"/>
    <col min="4" max="4" width="21.28515625" style="338" customWidth="1"/>
    <col min="5" max="16384" width="9.28515625" style="338"/>
  </cols>
  <sheetData>
    <row r="1" spans="1:13" ht="15.75">
      <c r="A1" s="768" t="s">
        <v>254</v>
      </c>
      <c r="B1" s="768"/>
      <c r="C1" s="768"/>
      <c r="D1" s="768"/>
      <c r="E1" s="548"/>
      <c r="F1" s="548"/>
      <c r="G1" s="548"/>
      <c r="H1" s="548"/>
      <c r="I1" s="548"/>
      <c r="J1" s="548"/>
      <c r="K1" s="548"/>
      <c r="L1" s="548"/>
      <c r="M1" s="548"/>
    </row>
    <row r="2" spans="1:13" ht="15.75">
      <c r="A2" s="748" t="s">
        <v>1</v>
      </c>
      <c r="B2" s="748"/>
      <c r="C2" s="748"/>
      <c r="D2" s="748"/>
      <c r="E2" s="146"/>
      <c r="F2" s="146"/>
      <c r="G2" s="146"/>
      <c r="H2" s="146"/>
      <c r="I2" s="146"/>
      <c r="J2" s="146"/>
      <c r="K2" s="146"/>
      <c r="L2" s="146"/>
      <c r="M2" s="146"/>
    </row>
    <row r="3" spans="1:13" ht="15.75">
      <c r="A3" s="753" t="s">
        <v>528</v>
      </c>
      <c r="B3" s="753"/>
      <c r="C3" s="753"/>
      <c r="D3" s="753"/>
      <c r="E3" s="145"/>
      <c r="F3" s="145"/>
      <c r="G3" s="145"/>
      <c r="H3" s="145"/>
      <c r="I3" s="145"/>
      <c r="J3" s="145"/>
      <c r="K3" s="145"/>
      <c r="L3" s="145"/>
      <c r="M3" s="145"/>
    </row>
    <row r="4" spans="1:13" ht="13.5" thickBot="1">
      <c r="A4" s="355"/>
      <c r="B4" s="355"/>
      <c r="C4" s="355"/>
      <c r="D4" s="355"/>
    </row>
    <row r="5" spans="1:13" ht="60.75" thickBot="1">
      <c r="A5" s="549" t="s">
        <v>50</v>
      </c>
      <c r="B5" s="549" t="s">
        <v>51</v>
      </c>
      <c r="C5" s="550" t="s">
        <v>255</v>
      </c>
      <c r="D5" s="550" t="s">
        <v>256</v>
      </c>
      <c r="E5" s="551"/>
    </row>
    <row r="6" spans="1:13" ht="26.65" customHeight="1" thickBot="1">
      <c r="A6" s="552" t="s">
        <v>257</v>
      </c>
      <c r="B6" s="553" t="s">
        <v>65</v>
      </c>
      <c r="C6" s="554" t="s">
        <v>12</v>
      </c>
      <c r="D6" s="555" t="s">
        <v>12</v>
      </c>
    </row>
    <row r="7" spans="1:13" ht="26.65" customHeight="1">
      <c r="A7" s="556"/>
      <c r="B7" s="556"/>
      <c r="C7" s="556"/>
      <c r="D7" s="556"/>
    </row>
    <row r="8" spans="1:13" ht="15" thickBot="1">
      <c r="A8" s="557"/>
      <c r="B8" s="557"/>
      <c r="C8" s="557"/>
      <c r="D8" s="557"/>
    </row>
    <row r="9" spans="1:13" ht="60.75" customHeight="1" thickBot="1">
      <c r="A9" s="549" t="s">
        <v>50</v>
      </c>
      <c r="B9" s="549" t="s">
        <v>51</v>
      </c>
      <c r="C9" s="550" t="s">
        <v>258</v>
      </c>
      <c r="D9" s="558"/>
    </row>
    <row r="10" spans="1:13" ht="25.9" customHeight="1" thickBot="1">
      <c r="A10" s="552" t="s">
        <v>259</v>
      </c>
      <c r="B10" s="553" t="s">
        <v>69</v>
      </c>
      <c r="C10" s="559">
        <v>2362</v>
      </c>
      <c r="D10" s="42"/>
    </row>
    <row r="11" spans="1:13" ht="25.9" customHeight="1">
      <c r="A11" s="556"/>
      <c r="B11" s="556"/>
      <c r="C11" s="556"/>
      <c r="D11" s="42"/>
    </row>
    <row r="12" spans="1:13" ht="13.5" thickBot="1">
      <c r="A12" s="355"/>
      <c r="B12" s="355"/>
      <c r="C12" s="355"/>
      <c r="D12" s="355"/>
    </row>
    <row r="13" spans="1:13" ht="14.25" customHeight="1" thickBot="1">
      <c r="A13" s="849" t="s">
        <v>260</v>
      </c>
      <c r="B13" s="850"/>
      <c r="C13" s="851"/>
      <c r="D13" s="355"/>
    </row>
    <row r="14" spans="1:13" ht="30.75" thickBot="1">
      <c r="A14" s="560" t="s">
        <v>261</v>
      </c>
      <c r="B14" s="561" t="s">
        <v>262</v>
      </c>
      <c r="C14" s="562" t="s">
        <v>263</v>
      </c>
      <c r="D14" s="355"/>
    </row>
    <row r="15" spans="1:13" ht="14.25">
      <c r="A15" s="563"/>
      <c r="B15" s="564"/>
      <c r="C15" s="565"/>
    </row>
    <row r="16" spans="1:13" ht="15" thickBot="1">
      <c r="A16" s="559">
        <v>9634</v>
      </c>
      <c r="B16" s="559">
        <v>11436</v>
      </c>
      <c r="C16" s="559">
        <v>482</v>
      </c>
    </row>
    <row r="18" spans="1:4" ht="28.5" customHeight="1">
      <c r="A18" s="792" t="s">
        <v>42</v>
      </c>
      <c r="B18" s="793"/>
      <c r="C18" s="793"/>
      <c r="D18" s="793"/>
    </row>
  </sheetData>
  <mergeCells count="5">
    <mergeCell ref="A1:D1"/>
    <mergeCell ref="A2:D2"/>
    <mergeCell ref="A3:D3"/>
    <mergeCell ref="A13:C13"/>
    <mergeCell ref="A18:D18"/>
  </mergeCells>
  <printOptions horizontalCentered="1" verticalCentered="1"/>
  <pageMargins left="0.25" right="0.25" top="0.5" bottom="0.5" header="0.3" footer="0.3"/>
  <pageSetup orientation="landscape" horizontalDpi="1200" verticalDpi="1200"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37"/>
  <sheetViews>
    <sheetView zoomScale="90" zoomScaleNormal="90" workbookViewId="0">
      <selection sqref="A1:M35"/>
    </sheetView>
  </sheetViews>
  <sheetFormatPr defaultRowHeight="12.75"/>
  <cols>
    <col min="1" max="1" width="26.42578125" customWidth="1"/>
    <col min="2" max="2" width="12.7109375" customWidth="1"/>
    <col min="3" max="3" width="14.140625" customWidth="1"/>
    <col min="4" max="4" width="14.5703125" bestFit="1" customWidth="1"/>
    <col min="5" max="5" width="12.7109375" customWidth="1"/>
    <col min="6" max="6" width="13.7109375" customWidth="1"/>
    <col min="7" max="7" width="14" customWidth="1"/>
    <col min="8" max="8" width="12.7109375" customWidth="1"/>
    <col min="9" max="9" width="14" customWidth="1"/>
    <col min="10" max="10" width="13.7109375" customWidth="1"/>
    <col min="11" max="13" width="12.7109375" customWidth="1"/>
    <col min="15" max="15" width="11.28515625" bestFit="1" customWidth="1"/>
    <col min="16" max="16" width="9.7109375" bestFit="1" customWidth="1"/>
  </cols>
  <sheetData>
    <row r="1" spans="1:16" s="37" customFormat="1" ht="15.75">
      <c r="A1" s="778" t="s">
        <v>264</v>
      </c>
      <c r="B1" s="778"/>
      <c r="C1" s="778"/>
      <c r="D1" s="778"/>
      <c r="E1" s="778"/>
      <c r="F1" s="778"/>
      <c r="G1" s="778"/>
      <c r="H1" s="778"/>
      <c r="I1" s="778"/>
      <c r="J1" s="778"/>
      <c r="K1" s="778"/>
      <c r="L1" s="778"/>
      <c r="M1" s="778"/>
    </row>
    <row r="2" spans="1:16" s="37" customFormat="1" ht="15.75">
      <c r="A2" s="842" t="s">
        <v>1</v>
      </c>
      <c r="B2" s="842"/>
      <c r="C2" s="842"/>
      <c r="D2" s="842"/>
      <c r="E2" s="842"/>
      <c r="F2" s="842"/>
      <c r="G2" s="842"/>
      <c r="H2" s="842"/>
      <c r="I2" s="842"/>
      <c r="J2" s="842"/>
      <c r="K2" s="842"/>
      <c r="L2" s="842"/>
      <c r="M2" s="842"/>
    </row>
    <row r="3" spans="1:16" ht="17.25" customHeight="1">
      <c r="A3" s="853" t="s">
        <v>528</v>
      </c>
      <c r="B3" s="854"/>
      <c r="C3" s="854"/>
      <c r="D3" s="854"/>
      <c r="E3" s="854"/>
      <c r="F3" s="854"/>
      <c r="G3" s="854"/>
      <c r="H3" s="854"/>
      <c r="I3" s="854"/>
      <c r="J3" s="854"/>
      <c r="K3" s="854"/>
      <c r="L3" s="854"/>
      <c r="M3" s="855"/>
      <c r="N3" s="37"/>
      <c r="O3" s="37"/>
      <c r="P3" s="37"/>
    </row>
    <row r="4" spans="1:16" s="37" customFormat="1" ht="17.25" customHeight="1">
      <c r="A4" s="308"/>
      <c r="B4" s="306"/>
      <c r="C4" s="306"/>
      <c r="D4" s="306"/>
      <c r="E4" s="306"/>
      <c r="F4" s="306"/>
      <c r="G4" s="306"/>
      <c r="H4" s="306"/>
      <c r="I4" s="306"/>
      <c r="J4" s="306"/>
      <c r="K4" s="306"/>
      <c r="L4" s="306"/>
      <c r="M4" s="306"/>
    </row>
    <row r="5" spans="1:16" ht="14.25">
      <c r="A5" s="30"/>
      <c r="B5" s="846" t="s">
        <v>2</v>
      </c>
      <c r="C5" s="846"/>
      <c r="D5" s="846"/>
      <c r="E5" s="846" t="s">
        <v>3</v>
      </c>
      <c r="F5" s="846"/>
      <c r="G5" s="846"/>
      <c r="H5" s="846" t="s">
        <v>4</v>
      </c>
      <c r="I5" s="846"/>
      <c r="J5" s="846"/>
      <c r="K5" s="846" t="s">
        <v>5</v>
      </c>
      <c r="L5" s="846"/>
      <c r="M5" s="846"/>
      <c r="N5" s="37"/>
      <c r="O5" s="37"/>
      <c r="P5" s="37"/>
    </row>
    <row r="6" spans="1:16">
      <c r="A6" s="31" t="s">
        <v>265</v>
      </c>
      <c r="B6" s="612" t="s">
        <v>7</v>
      </c>
      <c r="C6" s="612" t="s">
        <v>8</v>
      </c>
      <c r="D6" s="612" t="s">
        <v>9</v>
      </c>
      <c r="E6" s="612" t="s">
        <v>7</v>
      </c>
      <c r="F6" s="612" t="s">
        <v>8</v>
      </c>
      <c r="G6" s="612" t="s">
        <v>9</v>
      </c>
      <c r="H6" s="612" t="s">
        <v>7</v>
      </c>
      <c r="I6" s="612" t="s">
        <v>8</v>
      </c>
      <c r="J6" s="612" t="s">
        <v>9</v>
      </c>
      <c r="K6" s="612" t="s">
        <v>7</v>
      </c>
      <c r="L6" s="612" t="s">
        <v>8</v>
      </c>
      <c r="M6" s="612" t="s">
        <v>9</v>
      </c>
      <c r="N6" s="37"/>
      <c r="O6" s="37"/>
      <c r="P6" s="37"/>
    </row>
    <row r="7" spans="1:16">
      <c r="A7" s="92" t="s">
        <v>266</v>
      </c>
      <c r="B7" s="159" t="s">
        <v>12</v>
      </c>
      <c r="C7" s="93">
        <v>4004885.09</v>
      </c>
      <c r="D7" s="93">
        <f>SUM(B7:C7)</f>
        <v>4004885.09</v>
      </c>
      <c r="E7" s="159" t="s">
        <v>12</v>
      </c>
      <c r="F7" s="93">
        <v>188079.25999999998</v>
      </c>
      <c r="G7" s="93">
        <f>SUM(E7:F7)</f>
        <v>188079.25999999998</v>
      </c>
      <c r="H7" s="159" t="s">
        <v>12</v>
      </c>
      <c r="I7" s="93">
        <v>529182.40999999992</v>
      </c>
      <c r="J7" s="93">
        <f>SUM(H7:I7)</f>
        <v>529182.40999999992</v>
      </c>
      <c r="K7" s="318" t="s">
        <v>12</v>
      </c>
      <c r="L7" s="315">
        <f t="shared" ref="L7:M7" si="0">IF(C7=0, 0, I7/C7)</f>
        <v>0.13213423059786217</v>
      </c>
      <c r="M7" s="316">
        <f t="shared" si="0"/>
        <v>0.13213423059786217</v>
      </c>
      <c r="N7" s="37"/>
      <c r="O7" s="37"/>
      <c r="P7" s="37"/>
    </row>
    <row r="8" spans="1:16" ht="25.5" customHeight="1">
      <c r="A8" s="94" t="s">
        <v>267</v>
      </c>
      <c r="B8" s="159" t="s">
        <v>12</v>
      </c>
      <c r="C8" s="93">
        <v>2966517.9299999997</v>
      </c>
      <c r="D8" s="93">
        <f t="shared" ref="D8:D21" si="1">SUM(B8:C8)</f>
        <v>2966517.9299999997</v>
      </c>
      <c r="E8" s="159" t="s">
        <v>12</v>
      </c>
      <c r="F8" s="93">
        <v>121739.00999999997</v>
      </c>
      <c r="G8" s="93">
        <f t="shared" ref="G8:G11" si="2">SUM(E8:F8)</f>
        <v>121739.00999999997</v>
      </c>
      <c r="H8" s="159" t="s">
        <v>12</v>
      </c>
      <c r="I8" s="93">
        <v>330126.36999999994</v>
      </c>
      <c r="J8" s="93">
        <f t="shared" ref="J8:J17" si="3">SUM(H8:I8)</f>
        <v>330126.36999999994</v>
      </c>
      <c r="K8" s="159" t="s">
        <v>12</v>
      </c>
      <c r="L8" s="315">
        <f t="shared" ref="L8:L10" si="4">IF(C8=0, 0, I8/C8)</f>
        <v>0.11128413102158462</v>
      </c>
      <c r="M8" s="316">
        <f t="shared" ref="M8:M10" si="5">IF(D8=0, 0, J8/D8)</f>
        <v>0.11128413102158462</v>
      </c>
      <c r="N8" s="37"/>
      <c r="O8" s="457"/>
      <c r="P8" s="457"/>
    </row>
    <row r="9" spans="1:16">
      <c r="A9" s="94" t="s">
        <v>268</v>
      </c>
      <c r="B9" s="159" t="s">
        <v>12</v>
      </c>
      <c r="C9" s="93">
        <v>154833.29</v>
      </c>
      <c r="D9" s="93">
        <f t="shared" si="1"/>
        <v>154833.29</v>
      </c>
      <c r="E9" s="159" t="s">
        <v>12</v>
      </c>
      <c r="F9" s="93">
        <v>6864.2800000000007</v>
      </c>
      <c r="G9" s="93">
        <f t="shared" si="2"/>
        <v>6864.2800000000007</v>
      </c>
      <c r="H9" s="159" t="s">
        <v>12</v>
      </c>
      <c r="I9" s="93">
        <v>18444.579999999998</v>
      </c>
      <c r="J9" s="93">
        <f t="shared" si="3"/>
        <v>18444.579999999998</v>
      </c>
      <c r="K9" s="159" t="s">
        <v>12</v>
      </c>
      <c r="L9" s="315">
        <f t="shared" si="4"/>
        <v>0.11912541547105275</v>
      </c>
      <c r="M9" s="316">
        <f t="shared" si="5"/>
        <v>0.11912541547105275</v>
      </c>
      <c r="N9" s="37"/>
      <c r="O9" s="37"/>
      <c r="P9" s="37"/>
    </row>
    <row r="10" spans="1:16" ht="25.5" customHeight="1">
      <c r="A10" s="94" t="s">
        <v>269</v>
      </c>
      <c r="B10" s="159" t="s">
        <v>12</v>
      </c>
      <c r="C10" s="93">
        <v>1037796.2</v>
      </c>
      <c r="D10" s="93">
        <f t="shared" si="1"/>
        <v>1037796.2</v>
      </c>
      <c r="E10" s="159" t="s">
        <v>12</v>
      </c>
      <c r="F10" s="93">
        <v>123280.90999999997</v>
      </c>
      <c r="G10" s="93">
        <f t="shared" si="2"/>
        <v>123280.90999999997</v>
      </c>
      <c r="H10" s="159" t="s">
        <v>12</v>
      </c>
      <c r="I10" s="93">
        <v>213372.83999999997</v>
      </c>
      <c r="J10" s="93">
        <f t="shared" si="3"/>
        <v>213372.83999999997</v>
      </c>
      <c r="K10" s="159" t="s">
        <v>12</v>
      </c>
      <c r="L10" s="315">
        <f t="shared" si="4"/>
        <v>0.20560187057921389</v>
      </c>
      <c r="M10" s="316">
        <f t="shared" si="5"/>
        <v>0.20560187057921389</v>
      </c>
      <c r="N10" s="37"/>
      <c r="O10" s="37"/>
      <c r="P10" s="37"/>
    </row>
    <row r="11" spans="1:16">
      <c r="A11" s="92" t="s">
        <v>270</v>
      </c>
      <c r="B11" s="159" t="s">
        <v>12</v>
      </c>
      <c r="C11" s="93">
        <v>0</v>
      </c>
      <c r="D11" s="93">
        <f t="shared" si="1"/>
        <v>0</v>
      </c>
      <c r="E11" s="159" t="s">
        <v>12</v>
      </c>
      <c r="F11" s="93">
        <v>0</v>
      </c>
      <c r="G11" s="93">
        <f t="shared" si="2"/>
        <v>0</v>
      </c>
      <c r="H11" s="159" t="s">
        <v>12</v>
      </c>
      <c r="I11" s="93">
        <v>0</v>
      </c>
      <c r="J11" s="93">
        <f t="shared" si="3"/>
        <v>0</v>
      </c>
      <c r="K11" s="159" t="s">
        <v>12</v>
      </c>
      <c r="L11" s="315">
        <v>0</v>
      </c>
      <c r="M11" s="316">
        <v>0</v>
      </c>
      <c r="N11" s="37"/>
      <c r="O11" s="37"/>
      <c r="P11" s="37"/>
    </row>
    <row r="12" spans="1:16">
      <c r="A12" s="180"/>
      <c r="B12" s="30"/>
      <c r="C12" s="30"/>
      <c r="D12" s="30"/>
      <c r="E12" s="30"/>
      <c r="F12" s="30"/>
      <c r="G12" s="181"/>
      <c r="H12" s="181"/>
      <c r="I12" s="181"/>
      <c r="J12" s="181"/>
      <c r="K12" s="30"/>
      <c r="L12" s="30"/>
      <c r="M12" s="30"/>
      <c r="N12" s="37"/>
      <c r="O12" s="37"/>
      <c r="P12" s="37"/>
    </row>
    <row r="13" spans="1:16" s="37" customFormat="1">
      <c r="A13" s="92" t="s">
        <v>271</v>
      </c>
      <c r="B13" s="159" t="s">
        <v>12</v>
      </c>
      <c r="C13" s="93">
        <v>437502</v>
      </c>
      <c r="D13" s="93">
        <f t="shared" si="1"/>
        <v>437502</v>
      </c>
      <c r="E13" s="159" t="s">
        <v>12</v>
      </c>
      <c r="F13" s="93">
        <v>0</v>
      </c>
      <c r="G13" s="93">
        <f>SUM(E13:F13)</f>
        <v>0</v>
      </c>
      <c r="H13" s="159" t="s">
        <v>12</v>
      </c>
      <c r="I13" s="93">
        <v>79322.840000000026</v>
      </c>
      <c r="J13" s="93">
        <f t="shared" si="3"/>
        <v>79322.840000000026</v>
      </c>
      <c r="K13" s="159" t="s">
        <v>12</v>
      </c>
      <c r="L13" s="315">
        <f t="shared" ref="L13:L17" si="6">IF(C13=0, 0, I13/C13)</f>
        <v>0.18130851973248127</v>
      </c>
      <c r="M13" s="316">
        <f t="shared" ref="M13:M17" si="7">IF(D13=0, 0, J13/D13)</f>
        <v>0.18130851973248127</v>
      </c>
    </row>
    <row r="14" spans="1:16">
      <c r="A14" s="92" t="s">
        <v>272</v>
      </c>
      <c r="B14" s="159" t="s">
        <v>12</v>
      </c>
      <c r="C14" s="93">
        <v>0</v>
      </c>
      <c r="D14" s="93">
        <f t="shared" si="1"/>
        <v>0</v>
      </c>
      <c r="E14" s="159" t="s">
        <v>12</v>
      </c>
      <c r="F14" s="93">
        <v>0</v>
      </c>
      <c r="G14" s="93">
        <f t="shared" ref="G14:G17" si="8">SUM(E14:F14)</f>
        <v>0</v>
      </c>
      <c r="H14" s="159" t="s">
        <v>12</v>
      </c>
      <c r="I14" s="93">
        <v>0</v>
      </c>
      <c r="J14" s="93">
        <f t="shared" si="3"/>
        <v>0</v>
      </c>
      <c r="K14" s="159" t="s">
        <v>12</v>
      </c>
      <c r="L14" s="315">
        <f t="shared" si="6"/>
        <v>0</v>
      </c>
      <c r="M14" s="316">
        <f t="shared" si="7"/>
        <v>0</v>
      </c>
      <c r="N14" s="37"/>
      <c r="O14" s="37"/>
      <c r="P14" s="37"/>
    </row>
    <row r="15" spans="1:16">
      <c r="A15" s="650" t="s">
        <v>26</v>
      </c>
      <c r="B15" s="159" t="s">
        <v>12</v>
      </c>
      <c r="C15" s="93">
        <v>475858.44</v>
      </c>
      <c r="D15" s="93">
        <f t="shared" si="1"/>
        <v>475858.44</v>
      </c>
      <c r="E15" s="159" t="s">
        <v>12</v>
      </c>
      <c r="F15" s="93">
        <v>19115.960000000003</v>
      </c>
      <c r="G15" s="93">
        <f t="shared" si="8"/>
        <v>19115.960000000003</v>
      </c>
      <c r="H15" s="159" t="s">
        <v>12</v>
      </c>
      <c r="I15" s="93">
        <v>72721.040000000008</v>
      </c>
      <c r="J15" s="93">
        <f t="shared" si="3"/>
        <v>72721.040000000008</v>
      </c>
      <c r="K15" s="159" t="s">
        <v>12</v>
      </c>
      <c r="L15" s="315">
        <f t="shared" si="6"/>
        <v>0.15282074223586328</v>
      </c>
      <c r="M15" s="316">
        <f t="shared" si="7"/>
        <v>0.15282074223586328</v>
      </c>
      <c r="N15" s="37"/>
      <c r="O15" s="37"/>
      <c r="P15" s="37"/>
    </row>
    <row r="16" spans="1:16">
      <c r="A16" s="94" t="s">
        <v>27</v>
      </c>
      <c r="B16" s="159" t="s">
        <v>12</v>
      </c>
      <c r="C16" s="93">
        <v>953728.76</v>
      </c>
      <c r="D16" s="93">
        <f t="shared" si="1"/>
        <v>953728.76</v>
      </c>
      <c r="E16" s="159" t="s">
        <v>12</v>
      </c>
      <c r="F16" s="93">
        <v>63894.070000000007</v>
      </c>
      <c r="G16" s="93">
        <f t="shared" si="8"/>
        <v>63894.070000000007</v>
      </c>
      <c r="H16" s="159" t="s">
        <v>12</v>
      </c>
      <c r="I16" s="93">
        <v>177159.67999999999</v>
      </c>
      <c r="J16" s="93">
        <f t="shared" si="3"/>
        <v>177159.67999999999</v>
      </c>
      <c r="K16" s="159" t="s">
        <v>12</v>
      </c>
      <c r="L16" s="315">
        <f t="shared" si="6"/>
        <v>0.18575478420090843</v>
      </c>
      <c r="M16" s="316">
        <f t="shared" si="7"/>
        <v>0.18575478420090843</v>
      </c>
      <c r="N16" s="37"/>
      <c r="O16" s="37"/>
      <c r="P16" s="37"/>
    </row>
    <row r="17" spans="1:38">
      <c r="A17" s="94" t="s">
        <v>28</v>
      </c>
      <c r="B17" s="159" t="s">
        <v>12</v>
      </c>
      <c r="C17" s="93">
        <v>60000</v>
      </c>
      <c r="D17" s="93">
        <f t="shared" si="1"/>
        <v>60000</v>
      </c>
      <c r="E17" s="159" t="s">
        <v>12</v>
      </c>
      <c r="F17" s="93">
        <v>7313.09</v>
      </c>
      <c r="G17" s="93">
        <f t="shared" si="8"/>
        <v>7313.09</v>
      </c>
      <c r="H17" s="159" t="s">
        <v>12</v>
      </c>
      <c r="I17" s="93">
        <v>7313.09</v>
      </c>
      <c r="J17" s="93">
        <f t="shared" si="3"/>
        <v>7313.09</v>
      </c>
      <c r="K17" s="159" t="s">
        <v>12</v>
      </c>
      <c r="L17" s="315">
        <f t="shared" si="6"/>
        <v>0.12188483333333333</v>
      </c>
      <c r="M17" s="316">
        <f t="shared" si="7"/>
        <v>0.12188483333333333</v>
      </c>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row>
    <row r="18" spans="1:38">
      <c r="A18" s="180"/>
      <c r="B18" s="30"/>
      <c r="C18" s="30"/>
      <c r="D18" s="30"/>
      <c r="E18" s="30"/>
      <c r="F18" s="30"/>
      <c r="G18" s="30"/>
      <c r="H18" s="30"/>
      <c r="I18" s="30"/>
      <c r="J18" s="30"/>
      <c r="K18" s="30"/>
      <c r="L18" s="30"/>
      <c r="M18" s="30"/>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1:38" ht="25.5">
      <c r="A19" s="107" t="s">
        <v>273</v>
      </c>
      <c r="B19" s="440" t="s">
        <v>12</v>
      </c>
      <c r="C19" s="108">
        <f>SUM(C7:C11,C13:C17)</f>
        <v>10091121.709999999</v>
      </c>
      <c r="D19" s="108">
        <f t="shared" si="1"/>
        <v>10091121.709999999</v>
      </c>
      <c r="E19" s="440" t="s">
        <v>12</v>
      </c>
      <c r="F19" s="108">
        <f>SUM(F7:F11,F13:F17)</f>
        <v>530286.57999999996</v>
      </c>
      <c r="G19" s="108">
        <f t="shared" ref="G19:G21" si="9">SUM(E19:F19)</f>
        <v>530286.57999999996</v>
      </c>
      <c r="H19" s="440" t="s">
        <v>12</v>
      </c>
      <c r="I19" s="108">
        <f>SUM(I7:I11,I13:I17)</f>
        <v>1427642.8499999999</v>
      </c>
      <c r="J19" s="108">
        <f t="shared" ref="J19" si="10">SUM(H19:I19)</f>
        <v>1427642.8499999999</v>
      </c>
      <c r="K19" s="440" t="s">
        <v>12</v>
      </c>
      <c r="L19" s="317">
        <f t="shared" ref="L19" si="11">IF(C19=0, 0, I19/C19)</f>
        <v>0.14147513933810238</v>
      </c>
      <c r="M19" s="317">
        <f t="shared" ref="M19" si="12">IF(D19=0, 0, J19/D19)</f>
        <v>0.14147513933810238</v>
      </c>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1:38">
      <c r="A20" s="180"/>
      <c r="B20" s="30"/>
      <c r="C20" s="30"/>
      <c r="D20" s="30"/>
      <c r="E20" s="30"/>
      <c r="F20" s="30"/>
      <c r="G20" s="30"/>
      <c r="H20" s="30"/>
      <c r="I20" s="30"/>
      <c r="J20" s="30"/>
      <c r="K20" s="30"/>
      <c r="L20" s="30"/>
      <c r="M20" s="30"/>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row>
    <row r="21" spans="1:38">
      <c r="A21" s="92" t="s">
        <v>274</v>
      </c>
      <c r="B21" s="159" t="s">
        <v>12</v>
      </c>
      <c r="C21" s="435">
        <v>132351979</v>
      </c>
      <c r="D21" s="435">
        <f t="shared" si="1"/>
        <v>132351979</v>
      </c>
      <c r="E21" s="159" t="s">
        <v>12</v>
      </c>
      <c r="F21" s="93">
        <v>16193187</v>
      </c>
      <c r="G21" s="191">
        <f t="shared" si="9"/>
        <v>16193187</v>
      </c>
      <c r="H21" s="159" t="s">
        <v>12</v>
      </c>
      <c r="I21" s="93">
        <v>55711920</v>
      </c>
      <c r="J21" s="191">
        <f>SUM(H21:I21)</f>
        <v>55711920</v>
      </c>
      <c r="K21" s="159" t="s">
        <v>12</v>
      </c>
      <c r="L21" s="315">
        <f t="shared" ref="L21" si="13">IF(C21=0, 0, I21/C21)</f>
        <v>0.42093756678923555</v>
      </c>
      <c r="M21" s="316">
        <f t="shared" ref="M21" si="14">IF(D21=0, 0, J21/D21)</f>
        <v>0.42093756678923555</v>
      </c>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row>
    <row r="22" spans="1:38">
      <c r="A22" s="180"/>
      <c r="B22" s="30"/>
      <c r="C22" s="30"/>
      <c r="D22" s="30"/>
      <c r="E22" s="30"/>
      <c r="F22" s="30"/>
      <c r="G22" s="30"/>
      <c r="H22" s="30"/>
      <c r="I22" s="30"/>
      <c r="J22" s="30"/>
      <c r="K22" s="30"/>
      <c r="L22" s="30"/>
      <c r="M22" s="30"/>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row>
    <row r="23" spans="1:38" s="109" customFormat="1" ht="27.75" customHeight="1">
      <c r="A23" s="107" t="s">
        <v>275</v>
      </c>
      <c r="B23" s="440" t="s">
        <v>12</v>
      </c>
      <c r="C23" s="436">
        <f t="shared" ref="C23:J23" si="15">SUM(C19,C21)</f>
        <v>142443100.71000001</v>
      </c>
      <c r="D23" s="436">
        <f t="shared" si="15"/>
        <v>142443100.71000001</v>
      </c>
      <c r="E23" s="440" t="s">
        <v>12</v>
      </c>
      <c r="F23" s="108">
        <f t="shared" si="15"/>
        <v>16723473.58</v>
      </c>
      <c r="G23" s="108">
        <f t="shared" si="15"/>
        <v>16723473.58</v>
      </c>
      <c r="H23" s="440" t="s">
        <v>12</v>
      </c>
      <c r="I23" s="108">
        <f t="shared" si="15"/>
        <v>57139562.850000001</v>
      </c>
      <c r="J23" s="108">
        <f t="shared" si="15"/>
        <v>57139562.850000001</v>
      </c>
      <c r="K23" s="440" t="s">
        <v>12</v>
      </c>
      <c r="L23" s="317">
        <f>I23/C23</f>
        <v>0.40113956074524432</v>
      </c>
      <c r="M23" s="317">
        <f>J23/D23</f>
        <v>0.40113956074524432</v>
      </c>
    </row>
    <row r="24" spans="1:38" s="32" customFormat="1" ht="11.25">
      <c r="A24" s="182"/>
      <c r="B24" s="183"/>
      <c r="C24" s="183"/>
      <c r="D24" s="183"/>
      <c r="E24" s="184"/>
      <c r="F24" s="183"/>
      <c r="G24" s="183"/>
      <c r="H24" s="183"/>
      <c r="I24" s="183"/>
      <c r="J24" s="183"/>
      <c r="K24" s="183"/>
      <c r="L24" s="183"/>
      <c r="M24" s="183"/>
    </row>
    <row r="25" spans="1:38" s="33" customFormat="1">
      <c r="A25" s="43" t="s">
        <v>276</v>
      </c>
      <c r="B25" s="185"/>
      <c r="C25" s="185"/>
      <c r="D25" s="185"/>
      <c r="E25" s="185"/>
      <c r="F25" s="185"/>
      <c r="G25" s="185"/>
      <c r="H25" s="185"/>
      <c r="I25" s="185"/>
      <c r="J25" s="185"/>
      <c r="K25" s="185"/>
      <c r="L25" s="185"/>
      <c r="M25" s="185"/>
      <c r="N25" s="32"/>
      <c r="AC25" s="32"/>
      <c r="AD25" s="32"/>
      <c r="AE25" s="32"/>
      <c r="AF25" s="32"/>
      <c r="AG25" s="32"/>
      <c r="AH25" s="32"/>
      <c r="AI25" s="32"/>
      <c r="AJ25" s="32"/>
      <c r="AK25" s="32"/>
      <c r="AL25" s="32"/>
    </row>
    <row r="26" spans="1:38" s="33" customFormat="1" ht="25.5">
      <c r="A26" s="45" t="s">
        <v>277</v>
      </c>
      <c r="B26" s="186" t="s">
        <v>278</v>
      </c>
      <c r="C26" s="186"/>
      <c r="D26" s="186"/>
      <c r="E26" s="187"/>
      <c r="F26" s="187"/>
      <c r="G26" s="181"/>
      <c r="H26" s="187"/>
      <c r="I26" s="187"/>
      <c r="J26" s="181"/>
      <c r="K26" s="188"/>
      <c r="L26" s="186"/>
      <c r="M26" s="188"/>
      <c r="N26" s="32"/>
      <c r="O26" s="34"/>
      <c r="P26" s="34"/>
      <c r="AC26" s="32"/>
      <c r="AD26" s="32"/>
      <c r="AE26" s="32"/>
      <c r="AF26" s="32"/>
      <c r="AG26" s="32"/>
      <c r="AH26" s="32"/>
      <c r="AI26" s="32"/>
      <c r="AJ26" s="32"/>
      <c r="AK26" s="32"/>
      <c r="AL26" s="32"/>
    </row>
    <row r="27" spans="1:38" s="33" customFormat="1" ht="23.25" customHeight="1">
      <c r="A27" s="66" t="s">
        <v>279</v>
      </c>
      <c r="B27" s="186"/>
      <c r="C27" s="186"/>
      <c r="D27" s="186"/>
      <c r="E27" s="159" t="s">
        <v>12</v>
      </c>
      <c r="F27" s="93">
        <v>1775074.8455800007</v>
      </c>
      <c r="G27" s="93">
        <f t="shared" ref="G27" si="16">SUM(E27:F27)</f>
        <v>1775074.8455800007</v>
      </c>
      <c r="H27" s="159" t="s">
        <v>12</v>
      </c>
      <c r="I27" s="93">
        <v>5647049.8455800004</v>
      </c>
      <c r="J27" s="93">
        <f t="shared" ref="J27" si="17">SUM(H27:I27)</f>
        <v>5647049.8455800004</v>
      </c>
      <c r="K27" s="188"/>
      <c r="L27" s="186"/>
      <c r="M27" s="188"/>
      <c r="N27" s="32"/>
      <c r="O27" s="34"/>
      <c r="P27" s="34"/>
      <c r="AC27" s="32"/>
      <c r="AD27" s="32"/>
      <c r="AE27" s="32"/>
      <c r="AF27" s="32"/>
      <c r="AG27" s="32"/>
      <c r="AH27" s="32"/>
      <c r="AI27" s="32"/>
      <c r="AJ27" s="32"/>
      <c r="AK27" s="32"/>
      <c r="AL27" s="32"/>
    </row>
    <row r="28" spans="1:38" s="33" customFormat="1" ht="25.5">
      <c r="A28" s="66" t="s">
        <v>280</v>
      </c>
      <c r="B28" s="186"/>
      <c r="C28" s="186"/>
      <c r="D28" s="186"/>
      <c r="E28" s="187"/>
      <c r="F28" s="187"/>
      <c r="G28" s="181"/>
      <c r="H28" s="187"/>
      <c r="I28" s="187"/>
      <c r="J28" s="181"/>
      <c r="K28" s="189"/>
      <c r="L28" s="190"/>
      <c r="M28" s="189"/>
      <c r="N28" s="32"/>
      <c r="O28" s="34"/>
      <c r="P28" s="34"/>
      <c r="AC28" s="32"/>
      <c r="AD28" s="32"/>
      <c r="AE28" s="32"/>
      <c r="AF28" s="32"/>
      <c r="AG28" s="32"/>
      <c r="AH28" s="32"/>
      <c r="AI28" s="32"/>
      <c r="AJ28" s="32"/>
      <c r="AK28" s="32"/>
      <c r="AL28" s="32"/>
    </row>
    <row r="29" spans="1:38" s="33" customFormat="1" ht="15.75" customHeight="1">
      <c r="A29" s="44" t="s">
        <v>281</v>
      </c>
      <c r="B29" s="186"/>
      <c r="C29" s="186"/>
      <c r="D29" s="186"/>
      <c r="E29" s="187"/>
      <c r="F29" s="187"/>
      <c r="G29" s="181"/>
      <c r="H29" s="187"/>
      <c r="I29" s="187"/>
      <c r="J29" s="181"/>
      <c r="K29" s="188"/>
      <c r="L29" s="186"/>
      <c r="M29" s="188"/>
      <c r="N29" s="32"/>
      <c r="P29" s="34"/>
      <c r="AC29" s="32"/>
      <c r="AD29" s="32"/>
      <c r="AE29" s="32"/>
      <c r="AF29" s="32"/>
      <c r="AG29" s="32"/>
      <c r="AH29" s="32"/>
      <c r="AI29" s="32"/>
      <c r="AJ29" s="32"/>
      <c r="AK29" s="32"/>
      <c r="AL29" s="32"/>
    </row>
    <row r="30" spans="1:38" s="33" customFormat="1" ht="25.5">
      <c r="A30" s="44" t="s">
        <v>282</v>
      </c>
      <c r="B30" s="186"/>
      <c r="C30" s="186"/>
      <c r="D30" s="186"/>
      <c r="E30" s="159" t="s">
        <v>12</v>
      </c>
      <c r="F30" s="93">
        <f t="shared" ref="F30:G30" si="18">SUM(F26:F29)</f>
        <v>1775074.8455800007</v>
      </c>
      <c r="G30" s="93">
        <f t="shared" si="18"/>
        <v>1775074.8455800007</v>
      </c>
      <c r="H30" s="159" t="s">
        <v>12</v>
      </c>
      <c r="I30" s="93">
        <f t="shared" ref="I30:J30" si="19">SUM(I26:I29)</f>
        <v>5647049.8455800004</v>
      </c>
      <c r="J30" s="93">
        <f t="shared" si="19"/>
        <v>5647049.8455800004</v>
      </c>
      <c r="K30" s="188"/>
      <c r="L30" s="186"/>
      <c r="M30" s="188"/>
      <c r="N30" s="32"/>
      <c r="O30" s="34"/>
      <c r="P30" s="34"/>
      <c r="AC30" s="32"/>
      <c r="AD30" s="32"/>
      <c r="AE30" s="32"/>
      <c r="AF30" s="32"/>
      <c r="AG30" s="32"/>
      <c r="AH30" s="32"/>
      <c r="AI30" s="32"/>
      <c r="AJ30" s="32"/>
      <c r="AK30" s="32"/>
      <c r="AL30" s="32"/>
    </row>
    <row r="31" spans="1:38" s="32" customFormat="1">
      <c r="A31" s="852"/>
      <c r="B31" s="852"/>
      <c r="C31" s="852"/>
      <c r="D31" s="852"/>
      <c r="E31" s="852"/>
      <c r="F31" s="852"/>
      <c r="G31" s="852"/>
      <c r="H31" s="852"/>
      <c r="I31" s="852"/>
      <c r="J31" s="852"/>
      <c r="K31" s="852"/>
      <c r="L31" s="852"/>
      <c r="M31" s="852"/>
    </row>
    <row r="32" spans="1:38" s="32" customFormat="1" ht="12.75" customHeight="1">
      <c r="A32" s="96" t="s">
        <v>31</v>
      </c>
      <c r="B32" s="186"/>
      <c r="C32" s="186"/>
      <c r="D32" s="186"/>
      <c r="E32" s="159" t="s">
        <v>12</v>
      </c>
      <c r="F32" s="93">
        <v>141596.53000000003</v>
      </c>
      <c r="G32" s="93">
        <f>SUM(E32:F32)</f>
        <v>141596.53000000003</v>
      </c>
      <c r="H32" s="159" t="s">
        <v>12</v>
      </c>
      <c r="I32" s="95">
        <v>375703.76</v>
      </c>
      <c r="J32" s="594">
        <f>SUM(H32:I32)</f>
        <v>375703.76</v>
      </c>
      <c r="K32" s="188"/>
      <c r="L32" s="188"/>
      <c r="M32" s="188"/>
      <c r="N32" s="35"/>
      <c r="P32" s="36"/>
    </row>
    <row r="34" spans="1:1" s="37" customFormat="1" ht="14.25">
      <c r="A34" s="599" t="s">
        <v>283</v>
      </c>
    </row>
    <row r="35" spans="1:1">
      <c r="A35" s="156" t="s">
        <v>206</v>
      </c>
    </row>
    <row r="37" spans="1:1">
      <c r="A37" s="12"/>
    </row>
  </sheetData>
  <mergeCells count="8">
    <mergeCell ref="A1:M1"/>
    <mergeCell ref="A2:M2"/>
    <mergeCell ref="A31:M31"/>
    <mergeCell ref="A3:M3"/>
    <mergeCell ref="B5:D5"/>
    <mergeCell ref="E5:G5"/>
    <mergeCell ref="H5:J5"/>
    <mergeCell ref="K5:M5"/>
  </mergeCells>
  <printOptions horizontalCentered="1" verticalCentered="1" headings="1"/>
  <pageMargins left="0.25" right="0.25" top="0.5" bottom="0.5" header="0.3" footer="0.3"/>
  <pageSetup scale="72"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zoomScale="90" zoomScaleNormal="90" workbookViewId="0">
      <selection sqref="A1:Y25"/>
    </sheetView>
  </sheetViews>
  <sheetFormatPr defaultColWidth="9.42578125" defaultRowHeight="12.75"/>
  <cols>
    <col min="1" max="2" width="11.42578125" style="12" customWidth="1"/>
    <col min="3" max="3" width="11.7109375" style="12" customWidth="1"/>
    <col min="4" max="4" width="12.5703125" style="12" customWidth="1"/>
    <col min="5" max="5" width="13" style="12" customWidth="1"/>
    <col min="6" max="6" width="8.5703125" style="12" customWidth="1"/>
    <col min="7" max="7" width="9" style="12" customWidth="1"/>
    <col min="8" max="8" width="8.5703125" style="12" customWidth="1"/>
    <col min="9" max="9" width="10" style="12" customWidth="1"/>
    <col min="10" max="10" width="11.7109375" style="12" customWidth="1"/>
    <col min="11" max="11" width="11.5703125" style="12" customWidth="1"/>
    <col min="12" max="12" width="12.5703125" style="12" customWidth="1"/>
    <col min="13" max="13" width="12.7109375" style="12" customWidth="1"/>
    <col min="14" max="14" width="11.5703125" style="12" bestFit="1" customWidth="1"/>
    <col min="15" max="15" width="14.5703125" style="12" customWidth="1"/>
    <col min="16" max="16" width="11.42578125" style="12" customWidth="1"/>
    <col min="17" max="17" width="9.7109375" style="12" customWidth="1"/>
    <col min="18" max="18" width="13.7109375" style="12" customWidth="1"/>
    <col min="19" max="19" width="7.28515625" style="12" customWidth="1"/>
    <col min="20" max="20" width="9.5703125" style="12" customWidth="1"/>
    <col min="21" max="21" width="8.28515625" style="12" bestFit="1" customWidth="1"/>
    <col min="22" max="22" width="10.5703125" style="12" customWidth="1"/>
    <col min="23" max="23" width="13.5703125" style="12" customWidth="1"/>
    <col min="24" max="24" width="11" style="12" customWidth="1"/>
    <col min="25" max="25" width="13.5703125" style="12" customWidth="1"/>
    <col min="26" max="26" width="10.42578125" style="12" customWidth="1"/>
    <col min="27" max="16384" width="9.42578125" style="12"/>
  </cols>
  <sheetData>
    <row r="1" spans="1:25" ht="15.75">
      <c r="A1" s="864" t="s">
        <v>284</v>
      </c>
      <c r="B1" s="864"/>
      <c r="C1" s="864"/>
      <c r="D1" s="864"/>
      <c r="E1" s="864"/>
      <c r="F1" s="864"/>
      <c r="G1" s="864"/>
      <c r="H1" s="864"/>
      <c r="I1" s="864"/>
      <c r="J1" s="864"/>
      <c r="K1" s="864"/>
      <c r="L1" s="864"/>
      <c r="M1" s="864"/>
      <c r="N1" s="864"/>
      <c r="O1" s="864"/>
      <c r="P1" s="864"/>
      <c r="Q1" s="864"/>
      <c r="R1" s="864"/>
      <c r="S1" s="864"/>
      <c r="T1" s="864"/>
      <c r="U1" s="864"/>
      <c r="V1" s="864"/>
      <c r="W1" s="864"/>
      <c r="X1" s="864"/>
      <c r="Y1" s="864"/>
    </row>
    <row r="2" spans="1:25" ht="15.75">
      <c r="A2" s="865" t="s">
        <v>1</v>
      </c>
      <c r="B2" s="865"/>
      <c r="C2" s="865"/>
      <c r="D2" s="865"/>
      <c r="E2" s="865"/>
      <c r="F2" s="865"/>
      <c r="G2" s="865"/>
      <c r="H2" s="865"/>
      <c r="I2" s="865"/>
      <c r="J2" s="865"/>
      <c r="K2" s="865"/>
      <c r="L2" s="865"/>
      <c r="M2" s="865"/>
      <c r="N2" s="865"/>
      <c r="O2" s="865"/>
      <c r="P2" s="865"/>
      <c r="Q2" s="865"/>
      <c r="R2" s="865"/>
      <c r="S2" s="865"/>
      <c r="T2" s="865"/>
      <c r="U2" s="865"/>
      <c r="V2" s="865"/>
      <c r="W2" s="865"/>
      <c r="X2" s="865"/>
      <c r="Y2" s="865"/>
    </row>
    <row r="3" spans="1:25" ht="15.75">
      <c r="A3" s="797" t="s">
        <v>529</v>
      </c>
      <c r="B3" s="797"/>
      <c r="C3" s="797"/>
      <c r="D3" s="797"/>
      <c r="E3" s="797"/>
      <c r="F3" s="797"/>
      <c r="G3" s="797"/>
      <c r="H3" s="797"/>
      <c r="I3" s="797"/>
      <c r="J3" s="797"/>
      <c r="K3" s="797"/>
      <c r="L3" s="797"/>
      <c r="M3" s="797"/>
      <c r="N3" s="797"/>
      <c r="O3" s="797"/>
      <c r="P3" s="797"/>
      <c r="Q3" s="797"/>
      <c r="R3" s="797"/>
      <c r="S3" s="797"/>
      <c r="T3" s="797"/>
      <c r="U3" s="797"/>
      <c r="V3" s="797"/>
      <c r="W3" s="797"/>
      <c r="X3" s="797"/>
      <c r="Y3" s="797"/>
    </row>
    <row r="4" spans="1:25" ht="16.5" thickBot="1">
      <c r="A4" s="304"/>
      <c r="B4" s="305"/>
      <c r="C4" s="305"/>
      <c r="D4" s="305"/>
      <c r="E4" s="305"/>
      <c r="F4" s="305"/>
      <c r="G4" s="305"/>
      <c r="H4" s="305"/>
      <c r="I4" s="305"/>
      <c r="J4" s="305"/>
      <c r="K4" s="305"/>
      <c r="L4" s="305"/>
      <c r="M4" s="305"/>
      <c r="N4" s="305"/>
      <c r="O4" s="305"/>
      <c r="P4" s="305"/>
      <c r="Q4" s="305"/>
      <c r="R4" s="305"/>
      <c r="S4" s="305"/>
      <c r="T4" s="305"/>
      <c r="U4" s="305"/>
      <c r="V4" s="65"/>
      <c r="W4" s="65"/>
      <c r="X4" s="65"/>
      <c r="Y4" s="65"/>
    </row>
    <row r="5" spans="1:25" ht="14.25" customHeight="1" thickBot="1">
      <c r="A5" s="859">
        <v>2019</v>
      </c>
      <c r="B5" s="889" t="s">
        <v>285</v>
      </c>
      <c r="C5" s="890"/>
      <c r="D5" s="890"/>
      <c r="E5" s="890"/>
      <c r="F5" s="887"/>
      <c r="G5" s="887"/>
      <c r="H5" s="887"/>
      <c r="I5" s="887"/>
      <c r="J5" s="887"/>
      <c r="K5" s="888"/>
      <c r="L5" s="875" t="s">
        <v>286</v>
      </c>
      <c r="M5" s="876"/>
      <c r="N5" s="876"/>
      <c r="O5" s="877"/>
      <c r="P5" s="886" t="s">
        <v>287</v>
      </c>
      <c r="Q5" s="887"/>
      <c r="R5" s="887"/>
      <c r="S5" s="887"/>
      <c r="T5" s="888"/>
      <c r="U5" s="862" t="s">
        <v>288</v>
      </c>
      <c r="V5" s="863"/>
      <c r="W5" s="870" t="s">
        <v>289</v>
      </c>
      <c r="X5" s="883" t="s">
        <v>290</v>
      </c>
      <c r="Y5" s="856" t="s">
        <v>291</v>
      </c>
    </row>
    <row r="6" spans="1:25" ht="12.75" customHeight="1">
      <c r="A6" s="860"/>
      <c r="B6" s="878" t="s">
        <v>292</v>
      </c>
      <c r="C6" s="879"/>
      <c r="D6" s="879"/>
      <c r="E6" s="880"/>
      <c r="F6" s="892" t="s">
        <v>293</v>
      </c>
      <c r="G6" s="893"/>
      <c r="H6" s="893"/>
      <c r="I6" s="893"/>
      <c r="J6" s="894"/>
      <c r="K6" s="881" t="s">
        <v>294</v>
      </c>
      <c r="L6" s="866" t="s">
        <v>295</v>
      </c>
      <c r="M6" s="873" t="s">
        <v>296</v>
      </c>
      <c r="N6" s="873" t="s">
        <v>297</v>
      </c>
      <c r="O6" s="856" t="s">
        <v>298</v>
      </c>
      <c r="P6" s="866" t="s">
        <v>299</v>
      </c>
      <c r="Q6" s="873" t="s">
        <v>300</v>
      </c>
      <c r="R6" s="873" t="s">
        <v>301</v>
      </c>
      <c r="S6" s="883" t="s">
        <v>302</v>
      </c>
      <c r="T6" s="881" t="s">
        <v>303</v>
      </c>
      <c r="U6" s="866" t="s">
        <v>304</v>
      </c>
      <c r="V6" s="868" t="s">
        <v>305</v>
      </c>
      <c r="W6" s="871"/>
      <c r="X6" s="884"/>
      <c r="Y6" s="857"/>
    </row>
    <row r="7" spans="1:25" ht="47.25" customHeight="1" thickBot="1">
      <c r="A7" s="861"/>
      <c r="B7" s="615" t="s">
        <v>306</v>
      </c>
      <c r="C7" s="616" t="s">
        <v>307</v>
      </c>
      <c r="D7" s="616" t="s">
        <v>308</v>
      </c>
      <c r="E7" s="617" t="s">
        <v>309</v>
      </c>
      <c r="F7" s="615" t="s">
        <v>310</v>
      </c>
      <c r="G7" s="616" t="s">
        <v>311</v>
      </c>
      <c r="H7" s="616" t="s">
        <v>312</v>
      </c>
      <c r="I7" s="405" t="s">
        <v>313</v>
      </c>
      <c r="J7" s="406" t="s">
        <v>314</v>
      </c>
      <c r="K7" s="882"/>
      <c r="L7" s="867"/>
      <c r="M7" s="874"/>
      <c r="N7" s="874"/>
      <c r="O7" s="858"/>
      <c r="P7" s="867"/>
      <c r="Q7" s="874"/>
      <c r="R7" s="874"/>
      <c r="S7" s="891"/>
      <c r="T7" s="882"/>
      <c r="U7" s="867"/>
      <c r="V7" s="869"/>
      <c r="W7" s="872"/>
      <c r="X7" s="885"/>
      <c r="Y7" s="858"/>
    </row>
    <row r="8" spans="1:25">
      <c r="A8" s="577" t="s">
        <v>226</v>
      </c>
      <c r="B8" s="70">
        <v>1818</v>
      </c>
      <c r="C8" s="77">
        <v>1953</v>
      </c>
      <c r="D8" s="77">
        <v>69</v>
      </c>
      <c r="E8" s="78">
        <f t="shared" ref="E8:E10" si="0">SUM(B8:D8)</f>
        <v>3840</v>
      </c>
      <c r="F8" s="70">
        <v>5973</v>
      </c>
      <c r="G8" s="77">
        <v>5159</v>
      </c>
      <c r="H8" s="77">
        <v>3754</v>
      </c>
      <c r="I8" s="46">
        <v>0</v>
      </c>
      <c r="J8" s="77">
        <f t="shared" ref="J8:J10" si="1">SUM(F8:I8)</f>
        <v>14886</v>
      </c>
      <c r="K8" s="79">
        <f t="shared" ref="K8:K10" si="2">E8+J8</f>
        <v>18726</v>
      </c>
      <c r="L8" s="442">
        <v>15393</v>
      </c>
      <c r="M8" s="47">
        <v>12286</v>
      </c>
      <c r="N8" s="64">
        <v>14923</v>
      </c>
      <c r="O8" s="443">
        <f t="shared" ref="O8:O10" si="3">SUM(L8:N8)</f>
        <v>42602</v>
      </c>
      <c r="P8" s="582">
        <v>13111</v>
      </c>
      <c r="Q8" s="441">
        <v>3125</v>
      </c>
      <c r="R8" s="441">
        <v>436</v>
      </c>
      <c r="S8" s="441">
        <v>4386</v>
      </c>
      <c r="T8" s="82">
        <f t="shared" ref="T8:T10" si="4">SUM(P8:S8)</f>
        <v>21058</v>
      </c>
      <c r="U8" s="81">
        <f t="shared" ref="U8" si="5">K8+O8</f>
        <v>61328</v>
      </c>
      <c r="V8" s="82">
        <f t="shared" ref="V8" si="6">K8-T8</f>
        <v>-2332</v>
      </c>
      <c r="W8" s="573">
        <v>1613195</v>
      </c>
      <c r="X8" s="574">
        <v>1680462.8832675118</v>
      </c>
      <c r="Y8" s="712">
        <f t="shared" ref="Y8:Y10" si="7">W8/X8</f>
        <v>0.95997062241760711</v>
      </c>
    </row>
    <row r="9" spans="1:25">
      <c r="A9" s="578" t="s">
        <v>227</v>
      </c>
      <c r="B9" s="83">
        <v>1489</v>
      </c>
      <c r="C9" s="84">
        <v>1695</v>
      </c>
      <c r="D9" s="84">
        <v>0</v>
      </c>
      <c r="E9" s="78">
        <f t="shared" si="0"/>
        <v>3184</v>
      </c>
      <c r="F9" s="83">
        <v>7828</v>
      </c>
      <c r="G9" s="84">
        <v>8160</v>
      </c>
      <c r="H9" s="84">
        <v>10248</v>
      </c>
      <c r="I9" s="46">
        <v>0</v>
      </c>
      <c r="J9" s="77">
        <f t="shared" si="1"/>
        <v>26236</v>
      </c>
      <c r="K9" s="79">
        <f t="shared" si="2"/>
        <v>29420</v>
      </c>
      <c r="L9" s="444">
        <v>8886</v>
      </c>
      <c r="M9" s="72">
        <v>9830</v>
      </c>
      <c r="N9" s="73">
        <v>12280</v>
      </c>
      <c r="O9" s="443">
        <f t="shared" si="3"/>
        <v>30996</v>
      </c>
      <c r="P9" s="582">
        <v>14198</v>
      </c>
      <c r="Q9" s="441">
        <v>2683</v>
      </c>
      <c r="R9" s="441">
        <v>469</v>
      </c>
      <c r="S9" s="441">
        <v>12211</v>
      </c>
      <c r="T9" s="82">
        <f t="shared" si="4"/>
        <v>29561</v>
      </c>
      <c r="U9" s="81">
        <f t="shared" ref="U9:U10" si="8">K9+O9</f>
        <v>60416</v>
      </c>
      <c r="V9" s="82">
        <f t="shared" ref="V9:V10" si="9">K9-T9</f>
        <v>-141</v>
      </c>
      <c r="W9" s="363">
        <v>1613054</v>
      </c>
      <c r="X9" s="73">
        <v>1680463</v>
      </c>
      <c r="Y9" s="57">
        <f t="shared" si="7"/>
        <v>0.95988665028626041</v>
      </c>
    </row>
    <row r="10" spans="1:25">
      <c r="A10" s="578" t="s">
        <v>228</v>
      </c>
      <c r="B10" s="83">
        <v>1597</v>
      </c>
      <c r="C10" s="84">
        <v>1954</v>
      </c>
      <c r="D10" s="84">
        <v>214</v>
      </c>
      <c r="E10" s="78">
        <f t="shared" si="0"/>
        <v>3765</v>
      </c>
      <c r="F10" s="83">
        <v>7631</v>
      </c>
      <c r="G10" s="84">
        <v>8510</v>
      </c>
      <c r="H10" s="84">
        <v>11901</v>
      </c>
      <c r="I10" s="46">
        <v>0</v>
      </c>
      <c r="J10" s="77">
        <f t="shared" si="1"/>
        <v>28042</v>
      </c>
      <c r="K10" s="79">
        <f t="shared" si="2"/>
        <v>31807</v>
      </c>
      <c r="L10" s="444">
        <v>10950</v>
      </c>
      <c r="M10" s="72">
        <v>11780</v>
      </c>
      <c r="N10" s="73">
        <v>21438</v>
      </c>
      <c r="O10" s="443">
        <f t="shared" si="3"/>
        <v>44168</v>
      </c>
      <c r="P10" s="582">
        <v>10861</v>
      </c>
      <c r="Q10" s="441">
        <v>2229</v>
      </c>
      <c r="R10" s="441">
        <v>359</v>
      </c>
      <c r="S10" s="441">
        <v>17273</v>
      </c>
      <c r="T10" s="82">
        <f t="shared" si="4"/>
        <v>30722</v>
      </c>
      <c r="U10" s="81">
        <f t="shared" si="8"/>
        <v>75975</v>
      </c>
      <c r="V10" s="82">
        <f t="shared" si="9"/>
        <v>1085</v>
      </c>
      <c r="W10" s="83">
        <v>1614139</v>
      </c>
      <c r="X10" s="73">
        <v>1680463</v>
      </c>
      <c r="Y10" s="57">
        <f t="shared" si="7"/>
        <v>0.96053230568004178</v>
      </c>
    </row>
    <row r="11" spans="1:25">
      <c r="A11" s="578" t="s">
        <v>229</v>
      </c>
      <c r="B11" s="83"/>
      <c r="C11" s="84"/>
      <c r="D11" s="84"/>
      <c r="E11" s="78"/>
      <c r="F11" s="83"/>
      <c r="G11" s="84"/>
      <c r="H11" s="84"/>
      <c r="I11" s="46"/>
      <c r="J11" s="84"/>
      <c r="K11" s="79"/>
      <c r="L11" s="444"/>
      <c r="M11" s="72"/>
      <c r="N11" s="73"/>
      <c r="O11" s="443"/>
      <c r="P11" s="582"/>
      <c r="Q11" s="441"/>
      <c r="R11" s="441"/>
      <c r="S11" s="441"/>
      <c r="T11" s="82"/>
      <c r="U11" s="81"/>
      <c r="V11" s="82"/>
      <c r="W11" s="83"/>
      <c r="X11" s="77"/>
      <c r="Y11" s="75"/>
    </row>
    <row r="12" spans="1:25">
      <c r="A12" s="578" t="s">
        <v>230</v>
      </c>
      <c r="B12" s="83"/>
      <c r="C12" s="84"/>
      <c r="D12" s="84"/>
      <c r="E12" s="78"/>
      <c r="F12" s="83"/>
      <c r="G12" s="84"/>
      <c r="H12" s="84"/>
      <c r="I12" s="46"/>
      <c r="J12" s="84"/>
      <c r="K12" s="79"/>
      <c r="L12" s="444"/>
      <c r="M12" s="72"/>
      <c r="N12" s="73"/>
      <c r="O12" s="443"/>
      <c r="P12" s="582"/>
      <c r="Q12" s="441"/>
      <c r="R12" s="441"/>
      <c r="S12" s="441"/>
      <c r="T12" s="82"/>
      <c r="U12" s="81"/>
      <c r="V12" s="82"/>
      <c r="W12" s="83"/>
      <c r="X12" s="77"/>
      <c r="Y12" s="75"/>
    </row>
    <row r="13" spans="1:25">
      <c r="A13" s="578" t="s">
        <v>231</v>
      </c>
      <c r="B13" s="83"/>
      <c r="C13" s="84"/>
      <c r="D13" s="84"/>
      <c r="E13" s="78"/>
      <c r="F13" s="83"/>
      <c r="G13" s="84"/>
      <c r="H13" s="84"/>
      <c r="I13" s="46"/>
      <c r="J13" s="84"/>
      <c r="K13" s="79"/>
      <c r="L13" s="444"/>
      <c r="M13" s="72"/>
      <c r="N13" s="73"/>
      <c r="O13" s="443"/>
      <c r="P13" s="582"/>
      <c r="Q13" s="441"/>
      <c r="R13" s="441"/>
      <c r="S13" s="441"/>
      <c r="T13" s="82"/>
      <c r="U13" s="81"/>
      <c r="V13" s="82"/>
      <c r="W13" s="83"/>
      <c r="X13" s="77"/>
      <c r="Y13" s="75"/>
    </row>
    <row r="14" spans="1:25">
      <c r="A14" s="578" t="s">
        <v>232</v>
      </c>
      <c r="B14" s="83"/>
      <c r="C14" s="84"/>
      <c r="D14" s="84"/>
      <c r="E14" s="78"/>
      <c r="F14" s="83"/>
      <c r="G14" s="84"/>
      <c r="H14" s="84"/>
      <c r="I14" s="46"/>
      <c r="J14" s="84"/>
      <c r="K14" s="79"/>
      <c r="L14" s="444"/>
      <c r="M14" s="72"/>
      <c r="N14" s="73"/>
      <c r="O14" s="443"/>
      <c r="P14" s="584"/>
      <c r="Q14" s="73"/>
      <c r="R14" s="73"/>
      <c r="S14" s="80"/>
      <c r="T14" s="82"/>
      <c r="U14" s="81"/>
      <c r="V14" s="82"/>
      <c r="W14" s="83"/>
      <c r="X14" s="77"/>
      <c r="Y14" s="75"/>
    </row>
    <row r="15" spans="1:25">
      <c r="A15" s="578" t="s">
        <v>233</v>
      </c>
      <c r="B15" s="83"/>
      <c r="C15" s="84"/>
      <c r="D15" s="84"/>
      <c r="E15" s="78"/>
      <c r="F15" s="83"/>
      <c r="G15" s="84"/>
      <c r="H15" s="84"/>
      <c r="I15" s="46"/>
      <c r="J15" s="84"/>
      <c r="K15" s="79"/>
      <c r="L15" s="444"/>
      <c r="M15" s="72"/>
      <c r="N15" s="73"/>
      <c r="O15" s="443"/>
      <c r="P15" s="584"/>
      <c r="Q15" s="73"/>
      <c r="R15" s="73"/>
      <c r="S15" s="80"/>
      <c r="T15" s="82"/>
      <c r="U15" s="81"/>
      <c r="V15" s="82"/>
      <c r="W15" s="83"/>
      <c r="X15" s="77"/>
      <c r="Y15" s="75"/>
    </row>
    <row r="16" spans="1:25">
      <c r="A16" s="578" t="s">
        <v>234</v>
      </c>
      <c r="B16" s="83"/>
      <c r="C16" s="84"/>
      <c r="D16" s="84"/>
      <c r="E16" s="78"/>
      <c r="F16" s="83"/>
      <c r="G16" s="84"/>
      <c r="H16" s="84"/>
      <c r="I16" s="46"/>
      <c r="J16" s="84"/>
      <c r="K16" s="79"/>
      <c r="L16" s="444"/>
      <c r="M16" s="72"/>
      <c r="N16" s="73"/>
      <c r="O16" s="443"/>
      <c r="P16" s="584"/>
      <c r="Q16" s="73"/>
      <c r="R16" s="73"/>
      <c r="S16" s="80"/>
      <c r="T16" s="82"/>
      <c r="U16" s="81"/>
      <c r="V16" s="82"/>
      <c r="W16" s="83"/>
      <c r="X16" s="77"/>
      <c r="Y16" s="75"/>
    </row>
    <row r="17" spans="1:25">
      <c r="A17" s="595" t="s">
        <v>235</v>
      </c>
      <c r="B17" s="363"/>
      <c r="C17" s="411"/>
      <c r="D17" s="411"/>
      <c r="E17" s="647"/>
      <c r="F17" s="646"/>
      <c r="G17" s="572"/>
      <c r="H17" s="84"/>
      <c r="I17" s="411"/>
      <c r="J17" s="572"/>
      <c r="K17" s="581"/>
      <c r="L17" s="582"/>
      <c r="M17" s="441"/>
      <c r="N17" s="441"/>
      <c r="O17" s="583"/>
      <c r="P17" s="582"/>
      <c r="Q17" s="441"/>
      <c r="R17" s="441"/>
      <c r="S17" s="441"/>
      <c r="T17" s="443"/>
      <c r="U17" s="586"/>
      <c r="V17" s="581"/>
      <c r="W17" s="363"/>
      <c r="X17" s="73"/>
      <c r="Y17" s="575"/>
    </row>
    <row r="18" spans="1:25">
      <c r="A18" s="645" t="s">
        <v>236</v>
      </c>
      <c r="B18" s="644"/>
      <c r="C18" s="411"/>
      <c r="D18" s="411"/>
      <c r="E18" s="572"/>
      <c r="F18" s="83"/>
      <c r="G18" s="84"/>
      <c r="H18" s="84"/>
      <c r="I18" s="46"/>
      <c r="J18" s="572"/>
      <c r="K18" s="581"/>
      <c r="L18" s="444"/>
      <c r="M18" s="72"/>
      <c r="N18" s="73"/>
      <c r="O18" s="583"/>
      <c r="P18" s="584"/>
      <c r="Q18" s="73"/>
      <c r="R18" s="73"/>
      <c r="S18" s="80"/>
      <c r="T18" s="443"/>
      <c r="U18" s="586"/>
      <c r="V18" s="581"/>
      <c r="W18" s="83"/>
      <c r="X18" s="77"/>
      <c r="Y18" s="575"/>
    </row>
    <row r="19" spans="1:25" ht="13.5" thickBot="1">
      <c r="A19" s="579" t="s">
        <v>237</v>
      </c>
      <c r="B19" s="49"/>
      <c r="C19" s="50"/>
      <c r="D19" s="50"/>
      <c r="E19" s="572"/>
      <c r="F19" s="49"/>
      <c r="G19" s="50"/>
      <c r="H19" s="50"/>
      <c r="I19" s="46"/>
      <c r="J19" s="572"/>
      <c r="K19" s="581"/>
      <c r="L19" s="445"/>
      <c r="M19" s="51"/>
      <c r="N19" s="52"/>
      <c r="O19" s="583"/>
      <c r="P19" s="585"/>
      <c r="Q19" s="52"/>
      <c r="R19" s="52"/>
      <c r="S19" s="53"/>
      <c r="T19" s="443"/>
      <c r="U19" s="586"/>
      <c r="V19" s="581"/>
      <c r="W19" s="576"/>
      <c r="X19" s="720"/>
      <c r="Y19" s="721"/>
    </row>
    <row r="20" spans="1:25" ht="13.5" thickBot="1">
      <c r="A20" s="580" t="s">
        <v>238</v>
      </c>
      <c r="B20" s="55">
        <f>SUM(B8:B19)</f>
        <v>4904</v>
      </c>
      <c r="C20" s="55">
        <f t="shared" ref="C20:T20" si="10">SUM(C8:C19)</f>
        <v>5602</v>
      </c>
      <c r="D20" s="55">
        <f t="shared" si="10"/>
        <v>283</v>
      </c>
      <c r="E20" s="55">
        <f t="shared" si="10"/>
        <v>10789</v>
      </c>
      <c r="F20" s="55">
        <f t="shared" si="10"/>
        <v>21432</v>
      </c>
      <c r="G20" s="55">
        <f t="shared" si="10"/>
        <v>21829</v>
      </c>
      <c r="H20" s="55">
        <f t="shared" si="10"/>
        <v>25903</v>
      </c>
      <c r="I20" s="55">
        <f t="shared" si="10"/>
        <v>0</v>
      </c>
      <c r="J20" s="110">
        <f t="shared" si="10"/>
        <v>69164</v>
      </c>
      <c r="K20" s="110">
        <f t="shared" si="10"/>
        <v>79953</v>
      </c>
      <c r="L20" s="55">
        <f t="shared" si="10"/>
        <v>35229</v>
      </c>
      <c r="M20" s="55">
        <f t="shared" si="10"/>
        <v>33896</v>
      </c>
      <c r="N20" s="55">
        <f t="shared" si="10"/>
        <v>48641</v>
      </c>
      <c r="O20" s="110">
        <f t="shared" si="10"/>
        <v>117766</v>
      </c>
      <c r="P20" s="55">
        <f t="shared" si="10"/>
        <v>38170</v>
      </c>
      <c r="Q20" s="55">
        <f t="shared" si="10"/>
        <v>8037</v>
      </c>
      <c r="R20" s="110">
        <f t="shared" si="10"/>
        <v>1264</v>
      </c>
      <c r="S20" s="55">
        <f t="shared" si="10"/>
        <v>33870</v>
      </c>
      <c r="T20" s="110">
        <f t="shared" si="10"/>
        <v>81341</v>
      </c>
      <c r="U20" s="55">
        <f>K20+O20</f>
        <v>197719</v>
      </c>
      <c r="V20" s="110">
        <f>K20-T20</f>
        <v>-1388</v>
      </c>
      <c r="W20" s="110">
        <f>W10</f>
        <v>1614139</v>
      </c>
      <c r="X20" s="110">
        <f>X9</f>
        <v>1680463</v>
      </c>
      <c r="Y20" s="63">
        <f>+W20/X20</f>
        <v>0.96053230568004178</v>
      </c>
    </row>
    <row r="21" spans="1:25" ht="15">
      <c r="A21" s="39"/>
      <c r="B21" s="40"/>
      <c r="C21" s="40"/>
      <c r="D21" s="40"/>
      <c r="E21" s="40"/>
      <c r="F21" s="40"/>
      <c r="G21" s="40"/>
      <c r="H21" s="40"/>
      <c r="I21" s="40"/>
      <c r="J21" s="40"/>
      <c r="K21" s="40"/>
      <c r="L21" s="40"/>
      <c r="M21" s="40"/>
      <c r="N21" s="40"/>
      <c r="O21" s="41"/>
      <c r="P21" s="42"/>
      <c r="Q21" s="42"/>
      <c r="R21" s="42"/>
      <c r="S21" s="42"/>
      <c r="T21" s="42"/>
      <c r="U21" s="38"/>
      <c r="V21" s="37"/>
      <c r="W21" s="38"/>
      <c r="X21" s="37"/>
      <c r="Y21" s="37"/>
    </row>
    <row r="22" spans="1:25" ht="14.25">
      <c r="A22" s="967" t="s">
        <v>315</v>
      </c>
      <c r="B22" s="967"/>
      <c r="C22" s="967"/>
      <c r="D22" s="967"/>
      <c r="E22" s="967"/>
      <c r="F22" s="967"/>
      <c r="G22" s="967"/>
      <c r="H22" s="967"/>
      <c r="I22" s="967"/>
      <c r="J22" s="967"/>
      <c r="K22" s="967"/>
      <c r="L22" s="967"/>
      <c r="M22" s="967"/>
      <c r="N22" s="156"/>
      <c r="O22" s="114"/>
      <c r="P22" s="156"/>
      <c r="Q22" s="156"/>
      <c r="R22" s="156"/>
      <c r="S22" s="156"/>
      <c r="T22" s="156"/>
      <c r="U22" s="156"/>
    </row>
    <row r="23" spans="1:25" ht="14.25">
      <c r="A23" s="967" t="s">
        <v>316</v>
      </c>
      <c r="B23" s="967"/>
      <c r="C23" s="967"/>
      <c r="D23" s="967"/>
      <c r="E23" s="967"/>
      <c r="F23" s="967"/>
      <c r="G23" s="967"/>
      <c r="H23" s="967"/>
      <c r="I23" s="967"/>
      <c r="J23" s="967"/>
      <c r="K23" s="967"/>
      <c r="L23" s="967"/>
      <c r="M23" s="967"/>
      <c r="N23" s="156"/>
      <c r="O23" s="114"/>
      <c r="P23" s="156"/>
      <c r="Q23" s="156"/>
      <c r="R23" s="156"/>
      <c r="S23" s="156"/>
      <c r="T23" s="156"/>
      <c r="U23" s="156"/>
    </row>
    <row r="24" spans="1:25" ht="14.25">
      <c r="A24" s="967" t="s">
        <v>317</v>
      </c>
      <c r="B24" s="967"/>
      <c r="C24" s="967"/>
      <c r="D24" s="967"/>
      <c r="E24" s="967"/>
      <c r="F24" s="967"/>
      <c r="G24" s="967"/>
      <c r="H24" s="967"/>
      <c r="I24" s="967"/>
      <c r="J24" s="967"/>
      <c r="K24" s="967"/>
      <c r="L24" s="967"/>
      <c r="M24" s="967"/>
      <c r="N24" s="156"/>
      <c r="O24" s="114"/>
      <c r="P24" s="156"/>
      <c r="Q24" s="156"/>
      <c r="R24" s="156"/>
      <c r="S24" s="156"/>
      <c r="T24" s="156"/>
      <c r="U24" s="156"/>
    </row>
    <row r="25" spans="1:25">
      <c r="A25" s="968" t="s">
        <v>206</v>
      </c>
      <c r="B25" s="968"/>
      <c r="C25" s="968"/>
      <c r="D25" s="968"/>
      <c r="E25" s="968"/>
      <c r="F25" s="968"/>
      <c r="G25" s="968"/>
      <c r="H25" s="968"/>
      <c r="I25" s="968"/>
      <c r="J25" s="968"/>
      <c r="K25" s="968"/>
      <c r="L25" s="968"/>
      <c r="M25" s="968"/>
      <c r="N25" s="156"/>
      <c r="O25" s="114"/>
      <c r="P25" s="156"/>
      <c r="Q25" s="156"/>
      <c r="R25" s="156"/>
      <c r="S25" s="156"/>
      <c r="T25" s="156"/>
      <c r="U25" s="156"/>
    </row>
    <row r="26" spans="1:25" ht="14.25">
      <c r="A26" s="113"/>
    </row>
    <row r="27" spans="1:25">
      <c r="B27" s="156"/>
      <c r="C27" s="156"/>
      <c r="D27" s="156"/>
      <c r="E27" s="156"/>
      <c r="F27" s="156"/>
      <c r="G27" s="156"/>
      <c r="H27" s="156"/>
      <c r="I27" s="156"/>
      <c r="J27" s="156"/>
      <c r="K27" s="156"/>
      <c r="L27" s="156"/>
      <c r="M27" s="156"/>
      <c r="N27" s="156"/>
      <c r="O27" s="114"/>
      <c r="P27" s="156"/>
      <c r="Q27" s="156"/>
      <c r="R27" s="156"/>
      <c r="S27" s="156"/>
      <c r="T27" s="156"/>
      <c r="U27" s="156"/>
    </row>
  </sheetData>
  <mergeCells count="29">
    <mergeCell ref="A24:M24"/>
    <mergeCell ref="A25:M25"/>
    <mergeCell ref="A1:Y1"/>
    <mergeCell ref="A2:Y2"/>
    <mergeCell ref="A3:Y3"/>
    <mergeCell ref="A22:M22"/>
    <mergeCell ref="A23:M23"/>
    <mergeCell ref="X5:X7"/>
    <mergeCell ref="P5:T5"/>
    <mergeCell ref="B5:K5"/>
    <mergeCell ref="P6:P7"/>
    <mergeCell ref="Q6:Q7"/>
    <mergeCell ref="R6:R7"/>
    <mergeCell ref="S6:S7"/>
    <mergeCell ref="T6:T7"/>
    <mergeCell ref="F6:J6"/>
    <mergeCell ref="Y5:Y7"/>
    <mergeCell ref="A5:A7"/>
    <mergeCell ref="U5:V5"/>
    <mergeCell ref="U6:U7"/>
    <mergeCell ref="V6:V7"/>
    <mergeCell ref="W5:W7"/>
    <mergeCell ref="N6:N7"/>
    <mergeCell ref="L5:O5"/>
    <mergeCell ref="O6:O7"/>
    <mergeCell ref="B6:E6"/>
    <mergeCell ref="K6:K7"/>
    <mergeCell ref="L6:L7"/>
    <mergeCell ref="M6:M7"/>
  </mergeCells>
  <printOptions horizontalCentered="1" verticalCentered="1" headings="1"/>
  <pageMargins left="0.25" right="0.25" top="0.5" bottom="0.5" header="0.3" footer="0.3"/>
  <pageSetup paperSize="5" scale="61"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6"/>
  <sheetViews>
    <sheetView topLeftCell="A10" zoomScaleNormal="100" workbookViewId="0">
      <selection activeCell="E10" sqref="E10"/>
    </sheetView>
  </sheetViews>
  <sheetFormatPr defaultColWidth="9.42578125" defaultRowHeight="12.75"/>
  <cols>
    <col min="1" max="1" width="11.42578125" style="12" customWidth="1"/>
    <col min="2" max="2" width="11.42578125" style="12" bestFit="1" customWidth="1"/>
    <col min="3" max="3" width="13.5703125" style="12" customWidth="1"/>
    <col min="4" max="4" width="12.28515625" style="12" customWidth="1"/>
    <col min="5" max="5" width="16.28515625" style="12" customWidth="1"/>
    <col min="6" max="6" width="15.28515625" style="12" customWidth="1"/>
    <col min="7" max="7" width="12.7109375" style="12" bestFit="1" customWidth="1"/>
    <col min="8" max="8" width="15.42578125" style="12" bestFit="1" customWidth="1"/>
    <col min="9" max="9" width="14.5703125" style="12" customWidth="1"/>
    <col min="10" max="16384" width="9.42578125" style="12"/>
  </cols>
  <sheetData>
    <row r="1" spans="1:11" ht="15.75">
      <c r="A1" s="799" t="s">
        <v>318</v>
      </c>
      <c r="B1" s="907"/>
      <c r="C1" s="907"/>
      <c r="D1" s="907"/>
      <c r="E1" s="907"/>
      <c r="F1" s="907"/>
      <c r="G1" s="907"/>
      <c r="H1" s="907"/>
      <c r="I1" s="908"/>
    </row>
    <row r="2" spans="1:11" ht="15.75">
      <c r="A2" s="826" t="s">
        <v>1</v>
      </c>
      <c r="B2" s="844"/>
      <c r="C2" s="844"/>
      <c r="D2" s="844"/>
      <c r="E2" s="844"/>
      <c r="F2" s="844"/>
      <c r="G2" s="844"/>
      <c r="H2" s="844"/>
      <c r="I2" s="844"/>
    </row>
    <row r="3" spans="1:11" ht="15.75">
      <c r="A3" s="902" t="s">
        <v>528</v>
      </c>
      <c r="B3" s="903"/>
      <c r="C3" s="903"/>
      <c r="D3" s="903"/>
      <c r="E3" s="903"/>
      <c r="F3" s="903"/>
      <c r="G3" s="903"/>
      <c r="H3" s="903"/>
      <c r="I3" s="904"/>
    </row>
    <row r="4" spans="1:11" ht="16.5" thickBot="1">
      <c r="A4" s="313"/>
      <c r="B4" s="314"/>
      <c r="C4" s="314"/>
      <c r="D4" s="314"/>
      <c r="E4" s="314"/>
      <c r="F4" s="314"/>
      <c r="G4" s="314"/>
      <c r="H4" s="314"/>
      <c r="I4" s="314"/>
    </row>
    <row r="5" spans="1:11" ht="92.25" customHeight="1" thickBot="1">
      <c r="A5" s="24" t="s">
        <v>217</v>
      </c>
      <c r="B5" s="25" t="s">
        <v>319</v>
      </c>
      <c r="C5" s="25" t="s">
        <v>320</v>
      </c>
      <c r="D5" s="26" t="s">
        <v>321</v>
      </c>
      <c r="E5" s="25" t="s">
        <v>322</v>
      </c>
      <c r="F5" s="25" t="s">
        <v>323</v>
      </c>
      <c r="G5" s="25" t="s">
        <v>324</v>
      </c>
      <c r="H5" s="26" t="s">
        <v>325</v>
      </c>
      <c r="I5" s="27" t="s">
        <v>326</v>
      </c>
    </row>
    <row r="6" spans="1:11">
      <c r="A6" s="6" t="s">
        <v>226</v>
      </c>
      <c r="B6" s="48">
        <v>1613195</v>
      </c>
      <c r="C6" s="365">
        <v>4921</v>
      </c>
      <c r="D6" s="366">
        <f t="shared" ref="D6:D8" si="0">C6/B6</f>
        <v>3.0504681703079914E-3</v>
      </c>
      <c r="E6" s="365">
        <v>11</v>
      </c>
      <c r="F6" s="365">
        <v>248</v>
      </c>
      <c r="G6" s="365">
        <f>E6+F6</f>
        <v>259</v>
      </c>
      <c r="H6" s="366">
        <f t="shared" ref="H6" si="1">G6/C6</f>
        <v>5.2631578947368418E-2</v>
      </c>
      <c r="I6" s="367">
        <f t="shared" ref="I6" si="2">G6/B6</f>
        <v>1.6055095633199954E-4</v>
      </c>
      <c r="K6" s="446"/>
    </row>
    <row r="7" spans="1:11">
      <c r="A7" s="7" t="s">
        <v>227</v>
      </c>
      <c r="B7" s="84">
        <v>1613054</v>
      </c>
      <c r="C7" s="84">
        <v>4718</v>
      </c>
      <c r="D7" s="366">
        <f t="shared" si="0"/>
        <v>2.924886581602352E-3</v>
      </c>
      <c r="E7" s="365">
        <v>6</v>
      </c>
      <c r="F7" s="365">
        <v>165</v>
      </c>
      <c r="G7" s="365">
        <f>E7+F7</f>
        <v>171</v>
      </c>
      <c r="H7" s="366">
        <f t="shared" ref="H7" si="3">G7/C7</f>
        <v>3.6244171259008057E-2</v>
      </c>
      <c r="I7" s="367">
        <f t="shared" ref="I7" si="4">G7/B7</f>
        <v>1.0601009017677028E-4</v>
      </c>
      <c r="K7" s="446"/>
    </row>
    <row r="8" spans="1:11">
      <c r="A8" s="7" t="s">
        <v>228</v>
      </c>
      <c r="B8" s="74">
        <v>1614139</v>
      </c>
      <c r="C8" s="84">
        <v>5341</v>
      </c>
      <c r="D8" s="366">
        <f t="shared" si="0"/>
        <v>3.3088847986449742E-3</v>
      </c>
      <c r="E8" s="365">
        <v>0</v>
      </c>
      <c r="F8" s="365">
        <v>44</v>
      </c>
      <c r="G8" s="365">
        <f>E8+F8</f>
        <v>44</v>
      </c>
      <c r="H8" s="366">
        <f t="shared" ref="H8" si="5">G8/C8</f>
        <v>8.2381576483804529E-3</v>
      </c>
      <c r="I8" s="367">
        <f t="shared" ref="I8" si="6">G8/B8</f>
        <v>2.7259114611566908E-5</v>
      </c>
      <c r="K8" s="446"/>
    </row>
    <row r="9" spans="1:11">
      <c r="A9" s="7" t="s">
        <v>229</v>
      </c>
      <c r="B9" s="74"/>
      <c r="C9" s="84"/>
      <c r="D9" s="366"/>
      <c r="E9" s="365"/>
      <c r="F9" s="365"/>
      <c r="G9" s="365"/>
      <c r="H9" s="366"/>
      <c r="I9" s="367"/>
      <c r="K9" s="446"/>
    </row>
    <row r="10" spans="1:11">
      <c r="A10" s="7" t="s">
        <v>230</v>
      </c>
      <c r="B10" s="74"/>
      <c r="C10" s="84"/>
      <c r="D10" s="366"/>
      <c r="E10" s="365"/>
      <c r="F10" s="365"/>
      <c r="G10" s="365"/>
      <c r="H10" s="366"/>
      <c r="I10" s="367"/>
      <c r="K10" s="446"/>
    </row>
    <row r="11" spans="1:11">
      <c r="A11" s="7" t="s">
        <v>231</v>
      </c>
      <c r="B11" s="74"/>
      <c r="C11" s="84"/>
      <c r="D11" s="366"/>
      <c r="E11" s="411"/>
      <c r="F11" s="365"/>
      <c r="G11" s="365"/>
      <c r="H11" s="366"/>
      <c r="I11" s="367"/>
      <c r="K11" s="446"/>
    </row>
    <row r="12" spans="1:11">
      <c r="A12" s="7" t="s">
        <v>232</v>
      </c>
      <c r="B12" s="74"/>
      <c r="C12" s="84"/>
      <c r="D12" s="366"/>
      <c r="E12" s="411"/>
      <c r="F12" s="365"/>
      <c r="G12" s="365"/>
      <c r="H12" s="316"/>
      <c r="I12" s="367"/>
      <c r="K12" s="446"/>
    </row>
    <row r="13" spans="1:11">
      <c r="A13" s="7" t="s">
        <v>233</v>
      </c>
      <c r="B13" s="74"/>
      <c r="C13" s="84"/>
      <c r="D13" s="366"/>
      <c r="E13" s="411"/>
      <c r="F13" s="365"/>
      <c r="G13" s="365"/>
      <c r="H13" s="366"/>
      <c r="I13" s="367"/>
      <c r="K13" s="446"/>
    </row>
    <row r="14" spans="1:11">
      <c r="A14" s="7" t="s">
        <v>234</v>
      </c>
      <c r="B14" s="74"/>
      <c r="C14" s="84"/>
      <c r="D14" s="366"/>
      <c r="E14" s="411"/>
      <c r="F14" s="365"/>
      <c r="G14" s="365"/>
      <c r="H14" s="366"/>
      <c r="I14" s="367"/>
      <c r="K14" s="446"/>
    </row>
    <row r="15" spans="1:11">
      <c r="A15" s="7" t="s">
        <v>235</v>
      </c>
      <c r="B15" s="364"/>
      <c r="C15" s="84"/>
      <c r="D15" s="366"/>
      <c r="E15" s="411"/>
      <c r="F15" s="365"/>
      <c r="G15" s="365"/>
      <c r="H15" s="366"/>
      <c r="I15" s="367"/>
      <c r="K15" s="446"/>
    </row>
    <row r="16" spans="1:11">
      <c r="A16" s="7" t="s">
        <v>236</v>
      </c>
      <c r="B16" s="364"/>
      <c r="C16" s="84"/>
      <c r="D16" s="366"/>
      <c r="E16" s="84"/>
      <c r="F16" s="84"/>
      <c r="G16" s="365"/>
      <c r="H16" s="366"/>
      <c r="I16" s="367"/>
      <c r="K16" s="446"/>
    </row>
    <row r="17" spans="1:11" ht="13.5" thickBot="1">
      <c r="A17" s="22" t="s">
        <v>237</v>
      </c>
      <c r="B17" s="364"/>
      <c r="C17" s="50"/>
      <c r="D17" s="366"/>
      <c r="E17" s="50"/>
      <c r="F17" s="50"/>
      <c r="G17" s="365"/>
      <c r="H17" s="366"/>
      <c r="I17" s="367"/>
      <c r="K17" s="446"/>
    </row>
    <row r="18" spans="1:11" ht="13.5" thickBot="1">
      <c r="A18" s="23" t="s">
        <v>238</v>
      </c>
      <c r="B18" s="61">
        <f>B8</f>
        <v>1614139</v>
      </c>
      <c r="C18" s="61">
        <f>SUM(C6:C17)</f>
        <v>14980</v>
      </c>
      <c r="D18" s="62">
        <f>C18/B18</f>
        <v>9.2804894745743705E-3</v>
      </c>
      <c r="E18" s="61">
        <f>SUM(E6:E17)</f>
        <v>17</v>
      </c>
      <c r="F18" s="61">
        <f>SUM(F6:F17)</f>
        <v>457</v>
      </c>
      <c r="G18" s="61">
        <f>SUM(G6:G17)</f>
        <v>474</v>
      </c>
      <c r="H18" s="62">
        <f>G18/C18</f>
        <v>3.1642189586114818E-2</v>
      </c>
      <c r="I18" s="63">
        <f>G18/B18</f>
        <v>2.9365500740642533E-4</v>
      </c>
      <c r="K18" s="446"/>
    </row>
    <row r="19" spans="1:11" ht="15.75" customHeight="1">
      <c r="A19" s="153"/>
      <c r="B19" s="152"/>
      <c r="C19" s="152"/>
      <c r="D19" s="151"/>
      <c r="E19" s="152"/>
      <c r="F19" s="152"/>
      <c r="G19" s="152"/>
      <c r="H19" s="151"/>
      <c r="I19" s="150"/>
    </row>
    <row r="20" spans="1:11" ht="15.75" customHeight="1">
      <c r="A20" s="905" t="s">
        <v>327</v>
      </c>
      <c r="B20" s="906"/>
      <c r="C20" s="906"/>
      <c r="D20" s="906"/>
      <c r="E20" s="906"/>
      <c r="F20" s="906"/>
      <c r="G20" s="906"/>
      <c r="H20" s="906"/>
      <c r="I20" s="896"/>
    </row>
    <row r="21" spans="1:11" ht="14.25" customHeight="1">
      <c r="A21" s="897" t="s">
        <v>328</v>
      </c>
      <c r="B21" s="898"/>
      <c r="C21" s="898"/>
      <c r="D21" s="898"/>
      <c r="E21" s="898"/>
      <c r="F21" s="898"/>
      <c r="G21" s="898"/>
      <c r="H21" s="898"/>
      <c r="I21" s="898"/>
    </row>
    <row r="22" spans="1:11" ht="24" customHeight="1">
      <c r="A22" s="895" t="s">
        <v>329</v>
      </c>
      <c r="B22" s="896"/>
      <c r="C22" s="896"/>
      <c r="D22" s="896"/>
      <c r="E22" s="896"/>
      <c r="F22" s="896"/>
      <c r="G22" s="896"/>
      <c r="H22" s="896"/>
      <c r="I22" s="896"/>
    </row>
    <row r="23" spans="1:11" ht="15.75" customHeight="1">
      <c r="A23" s="156" t="s">
        <v>42</v>
      </c>
      <c r="B23" s="154"/>
      <c r="C23" s="154"/>
      <c r="D23" s="155"/>
      <c r="E23" s="154"/>
      <c r="F23" s="154"/>
      <c r="G23" s="154"/>
      <c r="H23" s="155"/>
      <c r="I23" s="155"/>
    </row>
    <row r="24" spans="1:11" ht="13.5" thickBot="1">
      <c r="A24" s="8"/>
      <c r="B24" s="154"/>
      <c r="C24" s="154"/>
      <c r="D24" s="155"/>
      <c r="E24" s="154"/>
      <c r="F24" s="154"/>
      <c r="G24" s="154"/>
      <c r="H24" s="155"/>
      <c r="I24" s="155"/>
    </row>
    <row r="25" spans="1:11" ht="15.75">
      <c r="A25" s="899" t="s">
        <v>330</v>
      </c>
      <c r="B25" s="900"/>
      <c r="C25" s="900"/>
      <c r="D25" s="900"/>
      <c r="E25" s="900"/>
      <c r="F25" s="900"/>
      <c r="G25" s="900"/>
      <c r="H25" s="900"/>
      <c r="I25" s="901"/>
    </row>
    <row r="26" spans="1:11" ht="15.75">
      <c r="A26" s="909" t="s">
        <v>1</v>
      </c>
      <c r="B26" s="844"/>
      <c r="C26" s="844"/>
      <c r="D26" s="844"/>
      <c r="E26" s="844"/>
      <c r="F26" s="844"/>
      <c r="G26" s="844"/>
      <c r="H26" s="844"/>
      <c r="I26" s="910"/>
    </row>
    <row r="27" spans="1:11" ht="16.5" customHeight="1" thickBot="1">
      <c r="A27" s="911" t="s">
        <v>331</v>
      </c>
      <c r="B27" s="912"/>
      <c r="C27" s="912"/>
      <c r="D27" s="912"/>
      <c r="E27" s="912"/>
      <c r="F27" s="912"/>
      <c r="G27" s="912"/>
      <c r="H27" s="912"/>
      <c r="I27" s="913"/>
    </row>
    <row r="28" spans="1:11" ht="77.25" thickBot="1">
      <c r="A28" s="24" t="s">
        <v>217</v>
      </c>
      <c r="B28" s="25" t="s">
        <v>319</v>
      </c>
      <c r="C28" s="25" t="s">
        <v>320</v>
      </c>
      <c r="D28" s="26" t="s">
        <v>321</v>
      </c>
      <c r="E28" s="25" t="s">
        <v>332</v>
      </c>
      <c r="F28" s="25" t="s">
        <v>333</v>
      </c>
      <c r="G28" s="25" t="s">
        <v>334</v>
      </c>
      <c r="H28" s="26" t="s">
        <v>335</v>
      </c>
      <c r="I28" s="27" t="s">
        <v>336</v>
      </c>
    </row>
    <row r="29" spans="1:11">
      <c r="A29" s="6" t="s">
        <v>226</v>
      </c>
      <c r="B29" s="48"/>
      <c r="C29" s="48"/>
      <c r="D29" s="86"/>
      <c r="E29" s="48"/>
      <c r="F29" s="48"/>
      <c r="G29" s="85"/>
      <c r="H29" s="86"/>
      <c r="I29" s="102"/>
    </row>
    <row r="30" spans="1:11">
      <c r="A30" s="7" t="s">
        <v>227</v>
      </c>
      <c r="B30" s="48"/>
      <c r="C30" s="48"/>
      <c r="D30" s="86"/>
      <c r="E30" s="48"/>
      <c r="F30" s="48"/>
      <c r="G30" s="85"/>
      <c r="H30" s="86"/>
      <c r="I30" s="102"/>
    </row>
    <row r="31" spans="1:11">
      <c r="A31" s="7" t="s">
        <v>228</v>
      </c>
      <c r="B31" s="48"/>
      <c r="C31" s="48"/>
      <c r="D31" s="86"/>
      <c r="E31" s="48"/>
      <c r="F31" s="48"/>
      <c r="G31" s="85"/>
      <c r="H31" s="86"/>
      <c r="I31" s="102"/>
    </row>
    <row r="32" spans="1:11">
      <c r="A32" s="7" t="s">
        <v>229</v>
      </c>
      <c r="B32" s="48"/>
      <c r="C32" s="48"/>
      <c r="D32" s="86"/>
      <c r="E32" s="48"/>
      <c r="F32" s="48"/>
      <c r="G32" s="85"/>
      <c r="H32" s="86"/>
      <c r="I32" s="102"/>
    </row>
    <row r="33" spans="1:9">
      <c r="A33" s="7" t="s">
        <v>230</v>
      </c>
      <c r="B33" s="48"/>
      <c r="C33" s="48"/>
      <c r="D33" s="86"/>
      <c r="E33" s="48"/>
      <c r="F33" s="48"/>
      <c r="G33" s="85"/>
      <c r="H33" s="86"/>
      <c r="I33" s="102"/>
    </row>
    <row r="34" spans="1:9">
      <c r="A34" s="7" t="s">
        <v>231</v>
      </c>
      <c r="B34" s="77"/>
      <c r="C34" s="48"/>
      <c r="D34" s="86"/>
      <c r="E34" s="48"/>
      <c r="F34" s="48"/>
      <c r="G34" s="85"/>
      <c r="H34" s="86"/>
      <c r="I34" s="75"/>
    </row>
    <row r="35" spans="1:9">
      <c r="A35" s="7" t="s">
        <v>232</v>
      </c>
      <c r="B35" s="77"/>
      <c r="C35" s="84"/>
      <c r="D35" s="86"/>
      <c r="E35" s="84"/>
      <c r="F35" s="84"/>
      <c r="G35" s="85"/>
      <c r="H35" s="86"/>
      <c r="I35" s="75"/>
    </row>
    <row r="36" spans="1:9">
      <c r="A36" s="7" t="s">
        <v>233</v>
      </c>
      <c r="B36" s="77"/>
      <c r="C36" s="84"/>
      <c r="D36" s="86"/>
      <c r="E36" s="84"/>
      <c r="F36" s="84"/>
      <c r="G36" s="85"/>
      <c r="H36" s="86"/>
      <c r="I36" s="75"/>
    </row>
    <row r="37" spans="1:9">
      <c r="A37" s="7" t="s">
        <v>234</v>
      </c>
      <c r="B37" s="77"/>
      <c r="C37" s="84"/>
      <c r="D37" s="86"/>
      <c r="E37" s="84"/>
      <c r="F37" s="84"/>
      <c r="G37" s="85"/>
      <c r="H37" s="86"/>
      <c r="I37" s="75"/>
    </row>
    <row r="38" spans="1:9">
      <c r="A38" s="7" t="s">
        <v>235</v>
      </c>
      <c r="B38" s="77"/>
      <c r="C38" s="84"/>
      <c r="D38" s="86"/>
      <c r="E38" s="84"/>
      <c r="F38" s="84"/>
      <c r="G38" s="85"/>
      <c r="H38" s="86"/>
      <c r="I38" s="75"/>
    </row>
    <row r="39" spans="1:9">
      <c r="A39" s="7" t="s">
        <v>236</v>
      </c>
      <c r="B39" s="74"/>
      <c r="C39" s="84"/>
      <c r="D39" s="86"/>
      <c r="E39" s="84"/>
      <c r="F39" s="84"/>
      <c r="G39" s="85"/>
      <c r="H39" s="56"/>
      <c r="I39" s="57"/>
    </row>
    <row r="40" spans="1:9" ht="13.5" thickBot="1">
      <c r="A40" s="22" t="s">
        <v>237</v>
      </c>
      <c r="B40" s="54"/>
      <c r="C40" s="50"/>
      <c r="D40" s="58"/>
      <c r="E40" s="50"/>
      <c r="F40" s="50"/>
      <c r="G40" s="85"/>
      <c r="H40" s="59"/>
      <c r="I40" s="60"/>
    </row>
    <row r="41" spans="1:9" ht="13.5" thickBot="1">
      <c r="A41" s="23" t="s">
        <v>238</v>
      </c>
      <c r="B41" s="61">
        <f>B29</f>
        <v>0</v>
      </c>
      <c r="C41" s="61">
        <f>SUM(C29:C40)</f>
        <v>0</v>
      </c>
      <c r="D41" s="62">
        <v>0</v>
      </c>
      <c r="E41" s="61">
        <f>SUM(E29:E40)</f>
        <v>0</v>
      </c>
      <c r="F41" s="61">
        <f>SUM(F29:F40)</f>
        <v>0</v>
      </c>
      <c r="G41" s="61">
        <f>SUM(G29:G40)</f>
        <v>0</v>
      </c>
      <c r="H41" s="62">
        <v>0</v>
      </c>
      <c r="I41" s="63">
        <v>0</v>
      </c>
    </row>
    <row r="42" spans="1:9">
      <c r="A42" s="14"/>
      <c r="B42" s="14"/>
      <c r="C42" s="14"/>
      <c r="D42" s="14"/>
      <c r="E42" s="14"/>
      <c r="F42" s="14"/>
      <c r="G42" s="14"/>
      <c r="H42" s="14"/>
      <c r="I42" s="14"/>
    </row>
    <row r="43" spans="1:9" s="98" customFormat="1" ht="15.75" customHeight="1">
      <c r="A43" s="969" t="s">
        <v>327</v>
      </c>
      <c r="B43" s="970"/>
      <c r="C43" s="970"/>
      <c r="D43" s="970"/>
      <c r="E43" s="970"/>
      <c r="F43" s="970"/>
      <c r="G43" s="970"/>
      <c r="H43" s="970"/>
      <c r="I43" s="955"/>
    </row>
    <row r="44" spans="1:9" s="98" customFormat="1" ht="15.75" customHeight="1">
      <c r="A44" s="971" t="s">
        <v>328</v>
      </c>
      <c r="B44" s="792"/>
      <c r="C44" s="792"/>
      <c r="D44" s="792"/>
      <c r="E44" s="792"/>
      <c r="F44" s="792"/>
      <c r="G44" s="792"/>
      <c r="H44" s="792"/>
      <c r="I44" s="792"/>
    </row>
    <row r="45" spans="1:9" s="118" customFormat="1" ht="24" customHeight="1">
      <c r="A45" s="972" t="s">
        <v>329</v>
      </c>
      <c r="B45" s="955"/>
      <c r="C45" s="955"/>
      <c r="D45" s="955"/>
      <c r="E45" s="955"/>
      <c r="F45" s="955"/>
      <c r="G45" s="955"/>
      <c r="H45" s="955"/>
      <c r="I45" s="955"/>
    </row>
    <row r="46" spans="1:9" s="98" customFormat="1" ht="16.5" customHeight="1">
      <c r="A46" s="973" t="s">
        <v>337</v>
      </c>
      <c r="B46" s="973"/>
      <c r="C46" s="973"/>
      <c r="D46" s="973"/>
      <c r="E46" s="973"/>
      <c r="F46" s="973"/>
      <c r="G46" s="973"/>
      <c r="H46" s="973"/>
      <c r="I46" s="973"/>
    </row>
  </sheetData>
  <mergeCells count="13">
    <mergeCell ref="A2:I2"/>
    <mergeCell ref="A43:I43"/>
    <mergeCell ref="A1:I1"/>
    <mergeCell ref="A26:I26"/>
    <mergeCell ref="A27:I27"/>
    <mergeCell ref="A46:I46"/>
    <mergeCell ref="A45:I45"/>
    <mergeCell ref="A44:I44"/>
    <mergeCell ref="A25:I25"/>
    <mergeCell ref="A3:I3"/>
    <mergeCell ref="A21:I21"/>
    <mergeCell ref="A22:I22"/>
    <mergeCell ref="A20:I20"/>
  </mergeCells>
  <printOptions horizontalCentered="1" verticalCentered="1" headings="1"/>
  <pageMargins left="0.25" right="0.25" top="0.5" bottom="0.5" header="0.3" footer="0.3"/>
  <pageSetup scale="80" orientation="portrait" r:id="rId1"/>
  <customProperties>
    <customPr name="_pios_id" r:id="rId2"/>
  </customProperties>
  <ignoredErrors>
    <ignoredError sqref="D1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zoomScaleNormal="100" workbookViewId="0">
      <selection activeCell="F21" sqref="F21"/>
    </sheetView>
  </sheetViews>
  <sheetFormatPr defaultRowHeight="12.75"/>
  <cols>
    <col min="1" max="5" width="15.7109375" customWidth="1"/>
    <col min="6" max="6" width="17" customWidth="1"/>
    <col min="7" max="7" width="15.7109375" customWidth="1"/>
  </cols>
  <sheetData>
    <row r="1" spans="1:7" ht="18.75">
      <c r="A1" s="914" t="s">
        <v>338</v>
      </c>
      <c r="B1" s="914"/>
      <c r="C1" s="914"/>
      <c r="D1" s="914"/>
      <c r="E1" s="914"/>
      <c r="F1" s="914"/>
      <c r="G1" s="914"/>
    </row>
    <row r="2" spans="1:7" ht="15.75">
      <c r="A2" s="914" t="s">
        <v>1</v>
      </c>
      <c r="B2" s="915"/>
      <c r="C2" s="915"/>
      <c r="D2" s="915"/>
      <c r="E2" s="915"/>
      <c r="F2" s="915"/>
      <c r="G2" s="915"/>
    </row>
    <row r="3" spans="1:7" ht="15.75">
      <c r="A3" s="843" t="s">
        <v>528</v>
      </c>
      <c r="B3" s="844"/>
      <c r="C3" s="844"/>
      <c r="D3" s="844"/>
      <c r="E3" s="844"/>
      <c r="F3" s="844"/>
      <c r="G3" s="844"/>
    </row>
    <row r="4" spans="1:7" s="37" customFormat="1" ht="15.75">
      <c r="A4" s="609"/>
      <c r="B4" s="610"/>
      <c r="C4" s="610"/>
      <c r="D4" s="610"/>
      <c r="E4" s="610"/>
      <c r="F4" s="610"/>
      <c r="G4" s="610"/>
    </row>
    <row r="5" spans="1:7" ht="30.75" customHeight="1">
      <c r="A5" s="387"/>
      <c r="B5" s="387" t="s">
        <v>339</v>
      </c>
      <c r="C5" s="387" t="s">
        <v>340</v>
      </c>
      <c r="D5" s="387" t="s">
        <v>341</v>
      </c>
      <c r="E5" s="387" t="s">
        <v>342</v>
      </c>
      <c r="F5" s="387" t="s">
        <v>343</v>
      </c>
      <c r="G5" s="387" t="s">
        <v>344</v>
      </c>
    </row>
    <row r="6" spans="1:7" ht="15">
      <c r="A6" s="422" t="s">
        <v>345</v>
      </c>
      <c r="B6" s="516">
        <v>444830</v>
      </c>
      <c r="C6" s="517">
        <v>144617</v>
      </c>
      <c r="D6" s="517">
        <v>114512</v>
      </c>
      <c r="E6" s="517">
        <v>18328</v>
      </c>
      <c r="F6" s="517">
        <v>5823</v>
      </c>
      <c r="G6" s="517">
        <v>5954</v>
      </c>
    </row>
    <row r="7" spans="1:7" ht="15">
      <c r="A7" s="388" t="s">
        <v>346</v>
      </c>
      <c r="B7" s="389"/>
      <c r="C7" s="390">
        <f>C6/C6</f>
        <v>1</v>
      </c>
      <c r="D7" s="390">
        <f>D6/C6</f>
        <v>0.79182945296887641</v>
      </c>
      <c r="E7" s="390">
        <f>E6/C6</f>
        <v>0.1267347545585927</v>
      </c>
      <c r="F7" s="390">
        <f>F6/C6</f>
        <v>4.0264975763568599E-2</v>
      </c>
      <c r="G7" s="390">
        <f>G6/C6</f>
        <v>4.1170816708962291E-2</v>
      </c>
    </row>
    <row r="9" spans="1:7" ht="15.75" customHeight="1">
      <c r="A9" s="974" t="s">
        <v>347</v>
      </c>
      <c r="B9" s="974"/>
      <c r="C9" s="974"/>
      <c r="D9" s="974"/>
      <c r="E9" s="974"/>
      <c r="F9" s="974"/>
      <c r="G9" s="974"/>
    </row>
    <row r="10" spans="1:7" s="37" customFormat="1" ht="27" customHeight="1">
      <c r="A10" s="785" t="s">
        <v>348</v>
      </c>
      <c r="B10" s="785"/>
      <c r="C10" s="785"/>
      <c r="D10" s="785"/>
      <c r="E10" s="785"/>
      <c r="F10" s="785"/>
      <c r="G10" s="785"/>
    </row>
    <row r="11" spans="1:7" s="37" customFormat="1" ht="15.75" customHeight="1">
      <c r="A11" s="974" t="s">
        <v>349</v>
      </c>
      <c r="B11" s="974"/>
      <c r="C11" s="974"/>
      <c r="D11" s="974"/>
      <c r="E11" s="974"/>
      <c r="F11" s="974"/>
      <c r="G11" s="974"/>
    </row>
    <row r="12" spans="1:7" s="37" customFormat="1" ht="15.75" customHeight="1">
      <c r="A12" s="974" t="s">
        <v>350</v>
      </c>
      <c r="B12" s="974"/>
      <c r="C12" s="974"/>
      <c r="D12" s="974"/>
      <c r="E12" s="974"/>
      <c r="F12" s="974"/>
      <c r="G12" s="974"/>
    </row>
    <row r="13" spans="1:7" s="37" customFormat="1" ht="24" customHeight="1">
      <c r="A13" s="785" t="s">
        <v>351</v>
      </c>
      <c r="B13" s="785"/>
      <c r="C13" s="785"/>
      <c r="D13" s="785"/>
      <c r="E13" s="785"/>
      <c r="F13" s="785"/>
      <c r="G13" s="785"/>
    </row>
    <row r="14" spans="1:7" s="37" customFormat="1" ht="27" customHeight="1">
      <c r="A14" s="785" t="s">
        <v>352</v>
      </c>
      <c r="B14" s="785"/>
      <c r="C14" s="785"/>
      <c r="D14" s="785"/>
      <c r="E14" s="785"/>
      <c r="F14" s="785"/>
      <c r="G14" s="785"/>
    </row>
    <row r="15" spans="1:7" s="37" customFormat="1" ht="27" customHeight="1">
      <c r="A15" s="785" t="s">
        <v>42</v>
      </c>
      <c r="B15" s="785"/>
      <c r="C15" s="785"/>
      <c r="D15" s="785"/>
      <c r="E15" s="785"/>
      <c r="F15" s="785"/>
      <c r="G15" s="785"/>
    </row>
    <row r="16" spans="1:7" ht="19.149999999999999" customHeight="1">
      <c r="A16" s="917"/>
      <c r="B16" s="917"/>
      <c r="C16" s="917"/>
      <c r="D16" s="917"/>
      <c r="E16" s="917"/>
      <c r="F16" s="917"/>
      <c r="G16" s="917"/>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3" footer="0.3"/>
  <pageSetup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1"/>
  <sheetViews>
    <sheetView zoomScaleNormal="100" workbookViewId="0">
      <selection sqref="A1:J21"/>
    </sheetView>
  </sheetViews>
  <sheetFormatPr defaultRowHeight="12.75"/>
  <cols>
    <col min="1" max="1" width="16.5703125" bestFit="1" customWidth="1"/>
    <col min="2" max="10" width="12.7109375" customWidth="1"/>
  </cols>
  <sheetData>
    <row r="1" spans="1:10" ht="15.75">
      <c r="A1" s="842" t="s">
        <v>353</v>
      </c>
      <c r="B1" s="842"/>
      <c r="C1" s="842"/>
      <c r="D1" s="842"/>
      <c r="E1" s="842"/>
      <c r="F1" s="842"/>
      <c r="G1" s="842"/>
      <c r="H1" s="842"/>
      <c r="I1" s="842"/>
      <c r="J1" s="842"/>
    </row>
    <row r="2" spans="1:10" ht="15.75">
      <c r="A2" s="843" t="s">
        <v>1</v>
      </c>
      <c r="B2" s="844"/>
      <c r="C2" s="844"/>
      <c r="D2" s="844"/>
      <c r="E2" s="844"/>
      <c r="F2" s="844"/>
      <c r="G2" s="844"/>
      <c r="H2" s="844"/>
      <c r="I2" s="844"/>
      <c r="J2" s="844"/>
    </row>
    <row r="3" spans="1:10" ht="15.75">
      <c r="A3" s="843" t="s">
        <v>528</v>
      </c>
      <c r="B3" s="844"/>
      <c r="C3" s="844"/>
      <c r="D3" s="844"/>
      <c r="E3" s="844"/>
      <c r="F3" s="844"/>
      <c r="G3" s="844"/>
      <c r="H3" s="844"/>
      <c r="I3" s="844"/>
      <c r="J3" s="844"/>
    </row>
    <row r="4" spans="1:10" s="37" customFormat="1" ht="15.75">
      <c r="A4" s="306"/>
      <c r="B4" s="307"/>
      <c r="C4" s="307"/>
      <c r="D4" s="307"/>
      <c r="E4" s="307"/>
      <c r="F4" s="307"/>
      <c r="G4" s="307"/>
      <c r="H4" s="307"/>
      <c r="I4" s="307"/>
      <c r="J4" s="307"/>
    </row>
    <row r="5" spans="1:10" ht="36" customHeight="1">
      <c r="A5" s="919" t="s">
        <v>189</v>
      </c>
      <c r="B5" s="919" t="s">
        <v>354</v>
      </c>
      <c r="C5" s="919"/>
      <c r="D5" s="919"/>
      <c r="E5" s="919" t="s">
        <v>355</v>
      </c>
      <c r="F5" s="919"/>
      <c r="G5" s="919"/>
      <c r="H5" s="919" t="s">
        <v>356</v>
      </c>
      <c r="I5" s="919"/>
      <c r="J5" s="919"/>
    </row>
    <row r="6" spans="1:10" ht="15.75">
      <c r="A6" s="919"/>
      <c r="B6" s="618" t="s">
        <v>191</v>
      </c>
      <c r="C6" s="618" t="s">
        <v>357</v>
      </c>
      <c r="D6" s="618" t="s">
        <v>9</v>
      </c>
      <c r="E6" s="19" t="s">
        <v>191</v>
      </c>
      <c r="F6" s="19" t="s">
        <v>190</v>
      </c>
      <c r="G6" s="618" t="s">
        <v>9</v>
      </c>
      <c r="H6" s="618" t="s">
        <v>191</v>
      </c>
      <c r="I6" s="618" t="s">
        <v>358</v>
      </c>
      <c r="J6" s="618" t="s">
        <v>9</v>
      </c>
    </row>
    <row r="7" spans="1:10" ht="14.25">
      <c r="A7" s="192" t="s">
        <v>359</v>
      </c>
      <c r="B7" s="411">
        <v>11221.354665529992</v>
      </c>
      <c r="C7" s="375">
        <v>15.527681975528171</v>
      </c>
      <c r="D7" s="368">
        <f>SUM(B7:C7)</f>
        <v>11236.882347505521</v>
      </c>
      <c r="E7" s="369">
        <v>11213</v>
      </c>
      <c r="F7" s="89">
        <v>18</v>
      </c>
      <c r="G7" s="368">
        <f>+E7+F7</f>
        <v>11231</v>
      </c>
      <c r="H7" s="334">
        <f>E7/B7</f>
        <v>0.99925546729614956</v>
      </c>
      <c r="I7" s="334">
        <f>F7/C7</f>
        <v>1.159220032221695</v>
      </c>
      <c r="J7" s="88">
        <f>G7/D7</f>
        <v>0.99947651427472428</v>
      </c>
    </row>
    <row r="8" spans="1:10" s="37" customFormat="1" ht="14.25">
      <c r="A8" s="193" t="s">
        <v>193</v>
      </c>
      <c r="B8" s="411">
        <v>0</v>
      </c>
      <c r="C8" s="411">
        <v>15625.074056000001</v>
      </c>
      <c r="D8" s="370">
        <f t="shared" ref="D8:D17" si="0">SUM(B8:C8)</f>
        <v>15625.074056000001</v>
      </c>
      <c r="E8" s="369">
        <v>0</v>
      </c>
      <c r="F8" s="68">
        <v>15038</v>
      </c>
      <c r="G8" s="368">
        <f t="shared" ref="G8:G18" si="1">+E8+F8</f>
        <v>15038</v>
      </c>
      <c r="H8" s="334" t="s">
        <v>12</v>
      </c>
      <c r="I8" s="334">
        <f t="shared" ref="I8:I18" si="2">F8/C8</f>
        <v>0.96242743849431123</v>
      </c>
      <c r="J8" s="88">
        <f t="shared" ref="J8:J18" si="3">G8/D8</f>
        <v>0.96242743849431123</v>
      </c>
    </row>
    <row r="9" spans="1:10" s="37" customFormat="1" ht="14.25">
      <c r="A9" s="193" t="s">
        <v>194</v>
      </c>
      <c r="B9" s="411">
        <v>14169.427925696487</v>
      </c>
      <c r="C9" s="411">
        <v>28947.35123893982</v>
      </c>
      <c r="D9" s="370">
        <f t="shared" si="0"/>
        <v>43116.779164636304</v>
      </c>
      <c r="E9" s="369">
        <v>12333</v>
      </c>
      <c r="F9" s="68">
        <v>29393</v>
      </c>
      <c r="G9" s="368">
        <f t="shared" si="1"/>
        <v>41726</v>
      </c>
      <c r="H9" s="334">
        <f t="shared" ref="H9:H18" si="4">E9/B9</f>
        <v>0.87039505509138482</v>
      </c>
      <c r="I9" s="334">
        <f t="shared" si="2"/>
        <v>1.0153951481564467</v>
      </c>
      <c r="J9" s="88">
        <f t="shared" si="3"/>
        <v>0.96774389943817973</v>
      </c>
    </row>
    <row r="10" spans="1:10" s="37" customFormat="1" ht="14.25">
      <c r="A10" s="193" t="s">
        <v>195</v>
      </c>
      <c r="B10" s="411">
        <v>10.458992941660107</v>
      </c>
      <c r="C10" s="411">
        <v>13517.276027325483</v>
      </c>
      <c r="D10" s="370">
        <f t="shared" si="0"/>
        <v>13527.735020267142</v>
      </c>
      <c r="E10" s="369">
        <v>16</v>
      </c>
      <c r="F10" s="68">
        <v>14699</v>
      </c>
      <c r="G10" s="368">
        <f t="shared" si="1"/>
        <v>14715</v>
      </c>
      <c r="H10" s="334">
        <f t="shared" si="4"/>
        <v>1.5297839944292375</v>
      </c>
      <c r="I10" s="334">
        <f t="shared" si="2"/>
        <v>1.0874232330748914</v>
      </c>
      <c r="J10" s="88">
        <f t="shared" si="3"/>
        <v>1.0877652451023108</v>
      </c>
    </row>
    <row r="11" spans="1:10" s="37" customFormat="1" ht="14.25">
      <c r="A11" s="193" t="s">
        <v>196</v>
      </c>
      <c r="B11" s="411">
        <v>851229.443458425</v>
      </c>
      <c r="C11" s="411">
        <v>2514.4684103777181</v>
      </c>
      <c r="D11" s="370">
        <f t="shared" si="0"/>
        <v>853743.91186880274</v>
      </c>
      <c r="E11" s="369">
        <v>836345</v>
      </c>
      <c r="F11" s="68">
        <v>1169</v>
      </c>
      <c r="G11" s="368">
        <f t="shared" si="1"/>
        <v>837514</v>
      </c>
      <c r="H11" s="334">
        <f t="shared" si="4"/>
        <v>0.98251418160777948</v>
      </c>
      <c r="I11" s="334">
        <f t="shared" si="2"/>
        <v>0.4649094000049081</v>
      </c>
      <c r="J11" s="88">
        <f t="shared" si="3"/>
        <v>0.98098971876323393</v>
      </c>
    </row>
    <row r="12" spans="1:10" s="37" customFormat="1" ht="14.25">
      <c r="A12" s="193" t="s">
        <v>197</v>
      </c>
      <c r="B12" s="411">
        <v>194674.85731690121</v>
      </c>
      <c r="C12" s="411">
        <v>10.098093495879999</v>
      </c>
      <c r="D12" s="370">
        <f t="shared" si="0"/>
        <v>194684.95541039709</v>
      </c>
      <c r="E12" s="369">
        <v>155539</v>
      </c>
      <c r="F12" s="68">
        <v>18</v>
      </c>
      <c r="G12" s="368">
        <f t="shared" si="1"/>
        <v>155557</v>
      </c>
      <c r="H12" s="334">
        <f t="shared" si="4"/>
        <v>0.79896809553997028</v>
      </c>
      <c r="I12" s="334">
        <f t="shared" si="2"/>
        <v>1.7825146902575186</v>
      </c>
      <c r="J12" s="88">
        <f t="shared" si="3"/>
        <v>0.7990191110149466</v>
      </c>
    </row>
    <row r="13" spans="1:10" s="37" customFormat="1" ht="14.25">
      <c r="A13" s="193" t="s">
        <v>198</v>
      </c>
      <c r="B13" s="411">
        <v>102076.79797483764</v>
      </c>
      <c r="C13" s="411">
        <v>125393.56712874229</v>
      </c>
      <c r="D13" s="370">
        <f t="shared" si="0"/>
        <v>227470.36510357994</v>
      </c>
      <c r="E13" s="369">
        <v>94671</v>
      </c>
      <c r="F13" s="68">
        <v>121288</v>
      </c>
      <c r="G13" s="368">
        <f t="shared" si="1"/>
        <v>215959</v>
      </c>
      <c r="H13" s="334">
        <f t="shared" si="4"/>
        <v>0.92744876287495615</v>
      </c>
      <c r="I13" s="334">
        <f t="shared" si="2"/>
        <v>0.96725855063579869</v>
      </c>
      <c r="J13" s="88">
        <f t="shared" si="3"/>
        <v>0.94939400084781078</v>
      </c>
    </row>
    <row r="14" spans="1:10" s="37" customFormat="1" ht="14.25">
      <c r="A14" s="193" t="s">
        <v>199</v>
      </c>
      <c r="B14" s="411">
        <v>150613.25750063491</v>
      </c>
      <c r="C14" s="411">
        <v>1023.6104416533751</v>
      </c>
      <c r="D14" s="370">
        <f t="shared" si="0"/>
        <v>151636.86794228829</v>
      </c>
      <c r="E14" s="369">
        <v>168986</v>
      </c>
      <c r="F14" s="68">
        <v>859</v>
      </c>
      <c r="G14" s="368">
        <f t="shared" si="1"/>
        <v>169845</v>
      </c>
      <c r="H14" s="334">
        <f t="shared" si="4"/>
        <v>1.1219862235519849</v>
      </c>
      <c r="I14" s="334">
        <f t="shared" si="2"/>
        <v>0.83918643757923184</v>
      </c>
      <c r="J14" s="88">
        <f t="shared" si="3"/>
        <v>1.1200772101455008</v>
      </c>
    </row>
    <row r="15" spans="1:10" s="37" customFormat="1" ht="14.25">
      <c r="A15" s="193" t="s">
        <v>200</v>
      </c>
      <c r="B15" s="411">
        <v>7169.2356705116927</v>
      </c>
      <c r="C15" s="411">
        <v>13753.791051138267</v>
      </c>
      <c r="D15" s="370">
        <f t="shared" si="0"/>
        <v>20923.02672164996</v>
      </c>
      <c r="E15" s="369">
        <v>3507</v>
      </c>
      <c r="F15" s="68">
        <v>11076</v>
      </c>
      <c r="G15" s="368">
        <f t="shared" si="1"/>
        <v>14583</v>
      </c>
      <c r="H15" s="334">
        <f t="shared" si="4"/>
        <v>0.48917348531655863</v>
      </c>
      <c r="I15" s="334">
        <f t="shared" si="2"/>
        <v>0.80530523975666679</v>
      </c>
      <c r="J15" s="88">
        <f t="shared" si="3"/>
        <v>0.69698328994200154</v>
      </c>
    </row>
    <row r="16" spans="1:10" s="37" customFormat="1" ht="14.25">
      <c r="A16" s="193" t="s">
        <v>201</v>
      </c>
      <c r="B16" s="411">
        <v>33001.562728769139</v>
      </c>
      <c r="C16" s="411">
        <v>1132.9175354255608</v>
      </c>
      <c r="D16" s="370">
        <f t="shared" si="0"/>
        <v>34134.480264194703</v>
      </c>
      <c r="E16" s="369">
        <v>27684</v>
      </c>
      <c r="F16" s="68">
        <v>568</v>
      </c>
      <c r="G16" s="368">
        <f t="shared" si="1"/>
        <v>28252</v>
      </c>
      <c r="H16" s="334">
        <f t="shared" si="4"/>
        <v>0.83886936590025329</v>
      </c>
      <c r="I16" s="334">
        <f t="shared" si="2"/>
        <v>0.50136040994955622</v>
      </c>
      <c r="J16" s="88">
        <f t="shared" si="3"/>
        <v>0.82766750163865488</v>
      </c>
    </row>
    <row r="17" spans="1:12" s="37" customFormat="1" ht="14.25">
      <c r="A17" s="193" t="s">
        <v>202</v>
      </c>
      <c r="B17" s="411">
        <v>10998.027008444986</v>
      </c>
      <c r="C17" s="411">
        <v>46289.527174198709</v>
      </c>
      <c r="D17" s="370">
        <f t="shared" si="0"/>
        <v>57287.554182643697</v>
      </c>
      <c r="E17" s="369">
        <v>11997</v>
      </c>
      <c r="F17" s="68">
        <v>48887</v>
      </c>
      <c r="G17" s="368">
        <f t="shared" si="1"/>
        <v>60884</v>
      </c>
      <c r="H17" s="334">
        <f t="shared" si="4"/>
        <v>1.0908320183963851</v>
      </c>
      <c r="I17" s="334">
        <f t="shared" si="2"/>
        <v>1.0561136175797685</v>
      </c>
      <c r="J17" s="88">
        <f t="shared" si="3"/>
        <v>1.0627788333551498</v>
      </c>
    </row>
    <row r="18" spans="1:12" ht="15" thickBot="1">
      <c r="A18" s="194" t="s">
        <v>203</v>
      </c>
      <c r="B18" s="458">
        <v>54934.314131656938</v>
      </c>
      <c r="C18" s="411">
        <v>2140.9370538892158</v>
      </c>
      <c r="D18" s="372">
        <f>SUM(B18:C18)</f>
        <v>57075.251185546156</v>
      </c>
      <c r="E18" s="373">
        <v>47275</v>
      </c>
      <c r="F18" s="374">
        <v>1560</v>
      </c>
      <c r="G18" s="368">
        <f t="shared" si="1"/>
        <v>48835</v>
      </c>
      <c r="H18" s="334">
        <f t="shared" si="4"/>
        <v>0.86057322726737906</v>
      </c>
      <c r="I18" s="334">
        <f t="shared" si="2"/>
        <v>0.72865290325379328</v>
      </c>
      <c r="J18" s="88">
        <f t="shared" si="3"/>
        <v>0.85562479333191388</v>
      </c>
      <c r="K18" s="37"/>
      <c r="L18" s="37"/>
    </row>
    <row r="19" spans="1:12" ht="13.5" thickBot="1">
      <c r="A19" s="195" t="s">
        <v>9</v>
      </c>
      <c r="B19" s="196">
        <f>SUM(B7:B18)</f>
        <v>1430098.7373743497</v>
      </c>
      <c r="C19" s="196">
        <f t="shared" ref="C19:G19" si="5">SUM(C7:C18)</f>
        <v>250364.14589316188</v>
      </c>
      <c r="D19" s="196">
        <f t="shared" si="5"/>
        <v>1680462.8832675118</v>
      </c>
      <c r="E19" s="197">
        <f t="shared" si="5"/>
        <v>1369566</v>
      </c>
      <c r="F19" s="197">
        <f t="shared" si="5"/>
        <v>244573</v>
      </c>
      <c r="G19" s="196">
        <f t="shared" si="5"/>
        <v>1614139</v>
      </c>
      <c r="H19" s="332">
        <f t="shared" ref="H19" si="6">E19/B19</f>
        <v>0.95767233702654175</v>
      </c>
      <c r="I19" s="333">
        <f>F19/C19</f>
        <v>0.97686910850392639</v>
      </c>
      <c r="J19" s="332">
        <f t="shared" ref="J19" si="7">G19/D19</f>
        <v>0.96053237240292333</v>
      </c>
      <c r="K19" s="37"/>
      <c r="L19" s="37"/>
    </row>
    <row r="21" spans="1:12" ht="21.75" customHeight="1">
      <c r="A21" s="918" t="s">
        <v>42</v>
      </c>
      <c r="B21" s="918"/>
      <c r="C21" s="918"/>
      <c r="D21" s="918"/>
      <c r="E21" s="918"/>
      <c r="F21" s="918"/>
      <c r="G21" s="918"/>
      <c r="H21" s="918"/>
      <c r="I21" s="918"/>
      <c r="J21" s="918"/>
      <c r="K21" s="10"/>
      <c r="L21" s="37"/>
    </row>
    <row r="23" spans="1:12">
      <c r="A23" s="115"/>
      <c r="B23" s="115"/>
      <c r="C23" s="115"/>
      <c r="D23" s="115"/>
      <c r="E23" s="116"/>
      <c r="F23" s="116"/>
      <c r="G23" s="116"/>
      <c r="H23" s="116"/>
      <c r="I23" s="116"/>
      <c r="J23" s="116"/>
      <c r="K23" s="116"/>
      <c r="L23" s="116"/>
    </row>
    <row r="24" spans="1:12" ht="14.25">
      <c r="A24" s="117"/>
      <c r="B24" s="115"/>
      <c r="C24" s="115"/>
      <c r="D24" s="115"/>
      <c r="E24" s="116"/>
      <c r="F24" s="116"/>
      <c r="G24" s="116"/>
      <c r="H24" s="116"/>
      <c r="I24" s="116"/>
      <c r="J24" s="116"/>
      <c r="K24" s="116"/>
      <c r="L24" s="116"/>
    </row>
    <row r="31" spans="1:12">
      <c r="A31" s="37"/>
      <c r="B31" s="37"/>
      <c r="C31" s="37"/>
      <c r="D31" s="37"/>
      <c r="E31" s="37"/>
      <c r="F31" s="37"/>
      <c r="G31" s="37"/>
      <c r="H31" s="37"/>
      <c r="I31" s="37"/>
      <c r="J31" s="37"/>
      <c r="K31" s="37"/>
      <c r="L31" s="37"/>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3" footer="0.3"/>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Normal="100" workbookViewId="0">
      <selection activeCell="I11" sqref="I11:I12"/>
    </sheetView>
  </sheetViews>
  <sheetFormatPr defaultRowHeight="12.75"/>
  <cols>
    <col min="1" max="1" width="10.7109375" customWidth="1"/>
    <col min="2" max="7" width="14.7109375" customWidth="1"/>
    <col min="8" max="8" width="13.85546875" customWidth="1"/>
    <col min="9" max="11" width="9.28515625" style="121"/>
  </cols>
  <sheetData>
    <row r="1" spans="1:11" ht="15.75">
      <c r="A1" s="842" t="s">
        <v>360</v>
      </c>
      <c r="B1" s="842"/>
      <c r="C1" s="842"/>
      <c r="D1" s="842"/>
      <c r="E1" s="842"/>
      <c r="F1" s="842"/>
      <c r="G1" s="842"/>
      <c r="H1" s="842"/>
    </row>
    <row r="2" spans="1:11" ht="15.75">
      <c r="A2" s="843" t="s">
        <v>1</v>
      </c>
      <c r="B2" s="844"/>
      <c r="C2" s="844"/>
      <c r="D2" s="844"/>
      <c r="E2" s="844"/>
      <c r="F2" s="844"/>
      <c r="G2" s="844"/>
      <c r="H2" s="844"/>
    </row>
    <row r="3" spans="1:11" ht="15.75">
      <c r="A3" s="843" t="s">
        <v>529</v>
      </c>
      <c r="B3" s="844"/>
      <c r="C3" s="844"/>
      <c r="D3" s="844"/>
      <c r="E3" s="844"/>
      <c r="F3" s="844"/>
      <c r="G3" s="844"/>
      <c r="H3" s="844"/>
    </row>
    <row r="4" spans="1:11" s="37" customFormat="1" ht="15.75">
      <c r="A4" s="306"/>
      <c r="B4" s="307"/>
      <c r="C4" s="307"/>
      <c r="D4" s="307"/>
      <c r="E4" s="307"/>
      <c r="F4" s="307"/>
      <c r="G4" s="307"/>
      <c r="H4" s="307"/>
      <c r="I4" s="121"/>
      <c r="J4" s="121"/>
      <c r="K4" s="121"/>
    </row>
    <row r="5" spans="1:11" ht="50.25" customHeight="1">
      <c r="A5" s="20" t="s">
        <v>217</v>
      </c>
      <c r="B5" s="20" t="s">
        <v>361</v>
      </c>
      <c r="C5" s="20" t="s">
        <v>549</v>
      </c>
      <c r="D5" s="20" t="s">
        <v>550</v>
      </c>
      <c r="E5" s="20" t="s">
        <v>551</v>
      </c>
      <c r="F5" s="20" t="s">
        <v>552</v>
      </c>
      <c r="G5" s="20" t="s">
        <v>553</v>
      </c>
      <c r="H5" s="20" t="s">
        <v>554</v>
      </c>
      <c r="I5" s="97"/>
      <c r="J5" s="97"/>
    </row>
    <row r="6" spans="1:11" s="21" customFormat="1">
      <c r="A6" s="17" t="s">
        <v>226</v>
      </c>
      <c r="B6" s="48">
        <v>1613195</v>
      </c>
      <c r="C6" s="365">
        <v>21957</v>
      </c>
      <c r="D6" s="376">
        <f t="shared" ref="D6:D8" si="0">+C6/B6</f>
        <v>1.361087779220739E-2</v>
      </c>
      <c r="E6" s="411">
        <v>11111</v>
      </c>
      <c r="F6" s="365">
        <v>519</v>
      </c>
      <c r="G6" s="379">
        <f>E6/C6</f>
        <v>0.50603452202031241</v>
      </c>
      <c r="H6" s="316">
        <f t="shared" ref="H6" si="1">F6/B6</f>
        <v>3.2172180052628482E-4</v>
      </c>
      <c r="I6" s="121"/>
      <c r="J6" s="120"/>
      <c r="K6" s="121"/>
    </row>
    <row r="7" spans="1:11">
      <c r="A7" s="17" t="s">
        <v>227</v>
      </c>
      <c r="B7" s="644">
        <v>1613054</v>
      </c>
      <c r="C7" s="365">
        <v>23815</v>
      </c>
      <c r="D7" s="376">
        <f t="shared" si="0"/>
        <v>1.4763919868770667E-2</v>
      </c>
      <c r="E7" s="365">
        <v>9544</v>
      </c>
      <c r="F7" s="365">
        <v>401</v>
      </c>
      <c r="G7" s="379">
        <f t="shared" ref="G7:G8" si="2">E7/C7</f>
        <v>0.40075582615998323</v>
      </c>
      <c r="H7" s="316">
        <f t="shared" ref="H7:H8" si="3">F7/B7</f>
        <v>2.4859676117476538E-4</v>
      </c>
      <c r="J7" s="643"/>
    </row>
    <row r="8" spans="1:11">
      <c r="A8" s="17" t="s">
        <v>228</v>
      </c>
      <c r="B8" s="74">
        <v>1614139</v>
      </c>
      <c r="C8" s="68">
        <v>34469</v>
      </c>
      <c r="D8" s="376">
        <f t="shared" si="0"/>
        <v>2.1354418671502267E-2</v>
      </c>
      <c r="E8" s="377">
        <v>4642</v>
      </c>
      <c r="F8" s="377">
        <v>179</v>
      </c>
      <c r="G8" s="379">
        <f t="shared" si="2"/>
        <v>0.13467173402187474</v>
      </c>
      <c r="H8" s="316">
        <f t="shared" si="3"/>
        <v>1.1089503444251084E-4</v>
      </c>
      <c r="J8" s="120"/>
    </row>
    <row r="9" spans="1:11">
      <c r="A9" s="17" t="s">
        <v>229</v>
      </c>
      <c r="B9" s="74"/>
      <c r="C9" s="68"/>
      <c r="D9" s="376"/>
      <c r="E9" s="377"/>
      <c r="F9" s="377"/>
      <c r="G9" s="376"/>
      <c r="H9" s="379"/>
      <c r="J9" s="120"/>
    </row>
    <row r="10" spans="1:11">
      <c r="A10" s="17" t="s">
        <v>230</v>
      </c>
      <c r="B10" s="74"/>
      <c r="C10" s="378"/>
      <c r="D10" s="376"/>
      <c r="E10" s="377"/>
      <c r="F10" s="377"/>
      <c r="G10" s="376"/>
      <c r="H10" s="379"/>
    </row>
    <row r="11" spans="1:11">
      <c r="A11" s="17" t="s">
        <v>231</v>
      </c>
      <c r="B11" s="74"/>
      <c r="C11" s="68"/>
      <c r="D11" s="376"/>
      <c r="E11" s="68"/>
      <c r="F11" s="68"/>
      <c r="G11" s="376"/>
      <c r="H11" s="379"/>
    </row>
    <row r="12" spans="1:11">
      <c r="A12" s="17" t="s">
        <v>232</v>
      </c>
      <c r="B12" s="74"/>
      <c r="C12" s="68"/>
      <c r="D12" s="376"/>
      <c r="E12" s="68"/>
      <c r="F12" s="68"/>
      <c r="G12" s="376"/>
      <c r="H12" s="379"/>
    </row>
    <row r="13" spans="1:11">
      <c r="A13" s="17" t="s">
        <v>233</v>
      </c>
      <c r="B13" s="74"/>
      <c r="C13" s="68"/>
      <c r="D13" s="376"/>
      <c r="E13" s="68"/>
      <c r="F13" s="68"/>
      <c r="G13" s="376"/>
      <c r="H13" s="379"/>
    </row>
    <row r="14" spans="1:11">
      <c r="A14" s="17" t="s">
        <v>234</v>
      </c>
      <c r="B14" s="74"/>
      <c r="C14" s="68"/>
      <c r="D14" s="376"/>
      <c r="E14" s="68"/>
      <c r="F14" s="68"/>
      <c r="G14" s="376"/>
      <c r="H14" s="379"/>
    </row>
    <row r="15" spans="1:11">
      <c r="A15" s="17" t="s">
        <v>235</v>
      </c>
      <c r="B15" s="375"/>
      <c r="C15" s="68"/>
      <c r="D15" s="376"/>
      <c r="E15" s="68"/>
      <c r="F15" s="68"/>
      <c r="G15" s="376"/>
      <c r="H15" s="379"/>
    </row>
    <row r="16" spans="1:11">
      <c r="A16" s="17" t="s">
        <v>236</v>
      </c>
      <c r="B16" s="375"/>
      <c r="C16" s="68"/>
      <c r="D16" s="376"/>
      <c r="E16" s="68"/>
      <c r="F16" s="68"/>
      <c r="G16" s="376"/>
      <c r="H16" s="379"/>
    </row>
    <row r="17" spans="1:9" ht="13.5" thickBot="1">
      <c r="A17" s="16" t="s">
        <v>237</v>
      </c>
      <c r="B17" s="375"/>
      <c r="C17" s="371"/>
      <c r="D17" s="376"/>
      <c r="E17" s="371"/>
      <c r="F17" s="371"/>
      <c r="G17" s="376"/>
      <c r="H17" s="379"/>
    </row>
    <row r="18" spans="1:9" ht="13.5" thickBot="1">
      <c r="A18" s="407" t="s">
        <v>238</v>
      </c>
      <c r="B18" s="196">
        <f>B8</f>
        <v>1614139</v>
      </c>
      <c r="C18" s="196">
        <f>SUM(C6:C17)</f>
        <v>80241</v>
      </c>
      <c r="D18" s="332">
        <f>C18/B18</f>
        <v>4.9711332171516825E-2</v>
      </c>
      <c r="E18" s="196">
        <f>SUM(E6:E17)</f>
        <v>25297</v>
      </c>
      <c r="F18" s="196">
        <f>SUM(F6:F17)</f>
        <v>1099</v>
      </c>
      <c r="G18" s="412">
        <f>E18/C18</f>
        <v>0.31526277090265575</v>
      </c>
      <c r="H18" s="408">
        <f>F18/B18</f>
        <v>6.8085833995709167E-4</v>
      </c>
    </row>
    <row r="20" spans="1:9" ht="15.75" customHeight="1">
      <c r="A20" s="975" t="s">
        <v>362</v>
      </c>
      <c r="B20" s="976"/>
      <c r="C20" s="976"/>
      <c r="D20" s="976"/>
      <c r="E20" s="976"/>
      <c r="F20" s="976"/>
      <c r="G20" s="976"/>
      <c r="H20" s="976"/>
      <c r="I20" s="122"/>
    </row>
    <row r="21" spans="1:9" ht="27" customHeight="1">
      <c r="A21" s="756" t="s">
        <v>363</v>
      </c>
      <c r="B21" s="977"/>
      <c r="C21" s="977"/>
      <c r="D21" s="977"/>
      <c r="E21" s="977"/>
      <c r="F21" s="977"/>
      <c r="G21" s="977"/>
      <c r="H21" s="977"/>
      <c r="I21" s="122"/>
    </row>
    <row r="22" spans="1:9" ht="15.75" customHeight="1">
      <c r="A22" s="978" t="s">
        <v>364</v>
      </c>
      <c r="B22" s="923"/>
      <c r="C22" s="923"/>
      <c r="D22" s="923"/>
      <c r="E22" s="923"/>
      <c r="F22" s="923"/>
      <c r="G22" s="923"/>
      <c r="H22" s="923"/>
      <c r="I22" s="123"/>
    </row>
    <row r="23" spans="1:9" ht="15.75" customHeight="1">
      <c r="A23" s="790" t="s">
        <v>365</v>
      </c>
      <c r="B23" s="923"/>
      <c r="C23" s="923"/>
      <c r="D23" s="923"/>
      <c r="E23" s="923"/>
      <c r="F23" s="923"/>
      <c r="G23" s="923"/>
      <c r="H23" s="923"/>
      <c r="I23" s="99"/>
    </row>
    <row r="24" spans="1:9" ht="27" customHeight="1">
      <c r="A24" s="785" t="s">
        <v>366</v>
      </c>
      <c r="B24" s="785"/>
      <c r="C24" s="785"/>
      <c r="D24" s="785"/>
      <c r="E24" s="785"/>
      <c r="F24" s="785"/>
      <c r="G24" s="785"/>
      <c r="H24" s="785"/>
      <c r="I24" s="99"/>
    </row>
    <row r="25" spans="1:9">
      <c r="A25" s="119"/>
      <c r="B25" s="619"/>
      <c r="C25" s="619"/>
      <c r="D25" s="619"/>
      <c r="E25" s="619"/>
      <c r="F25" s="619"/>
      <c r="G25" s="619"/>
      <c r="H25" s="619"/>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3" footer="0.3"/>
  <pageSetup orientation="landscape" r:id="rId1"/>
  <customProperties>
    <customPr name="_pios_id" r:id="rId2"/>
  </customProperties>
  <ignoredErrors>
    <ignoredError sqref="D1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9"/>
  <sheetViews>
    <sheetView topLeftCell="A28" zoomScaleNormal="100" workbookViewId="0">
      <selection activeCell="I51" sqref="I50:I51"/>
    </sheetView>
  </sheetViews>
  <sheetFormatPr defaultColWidth="9.42578125" defaultRowHeight="12.75"/>
  <cols>
    <col min="1" max="1" width="49" style="37" customWidth="1"/>
    <col min="2" max="2" width="8.5703125" style="37" customWidth="1"/>
    <col min="3" max="3" width="7.42578125" style="37" customWidth="1"/>
    <col min="4" max="4" width="9.7109375" style="37" customWidth="1"/>
    <col min="5" max="5" width="8.42578125" style="37" customWidth="1"/>
    <col min="6" max="6" width="8.5703125" style="37" customWidth="1"/>
    <col min="7" max="7" width="12.28515625" style="37" bestFit="1" customWidth="1"/>
    <col min="8" max="16384" width="9.42578125" style="37"/>
  </cols>
  <sheetData>
    <row r="1" spans="1:7" ht="15.75">
      <c r="A1" s="922" t="s">
        <v>367</v>
      </c>
      <c r="B1" s="842"/>
      <c r="C1" s="842"/>
      <c r="D1" s="842"/>
      <c r="E1" s="842"/>
      <c r="F1" s="842"/>
      <c r="G1" s="923"/>
    </row>
    <row r="2" spans="1:7" ht="15.75">
      <c r="A2" s="855" t="s">
        <v>1</v>
      </c>
      <c r="B2" s="844"/>
      <c r="C2" s="844"/>
      <c r="D2" s="844"/>
      <c r="E2" s="844"/>
      <c r="F2" s="844"/>
      <c r="G2" s="923"/>
    </row>
    <row r="3" spans="1:7" ht="15.75">
      <c r="A3" s="855" t="s">
        <v>528</v>
      </c>
      <c r="B3" s="844"/>
      <c r="C3" s="844"/>
      <c r="D3" s="844"/>
      <c r="E3" s="844"/>
      <c r="F3" s="844"/>
      <c r="G3" s="923"/>
    </row>
    <row r="4" spans="1:7" ht="16.5" thickBot="1">
      <c r="A4" s="609"/>
      <c r="B4" s="610"/>
      <c r="C4" s="610"/>
      <c r="D4" s="610"/>
      <c r="E4" s="610"/>
      <c r="F4" s="610"/>
      <c r="G4" s="620"/>
    </row>
    <row r="5" spans="1:7" ht="13.5" customHeight="1">
      <c r="A5" s="924" t="s">
        <v>368</v>
      </c>
      <c r="B5" s="926" t="s">
        <v>369</v>
      </c>
      <c r="C5" s="927"/>
      <c r="D5" s="927"/>
      <c r="E5" s="928"/>
      <c r="F5" s="927" t="s">
        <v>370</v>
      </c>
      <c r="G5" s="929"/>
    </row>
    <row r="6" spans="1:7" ht="13.5" customHeight="1">
      <c r="A6" s="925"/>
      <c r="B6" s="932" t="s">
        <v>371</v>
      </c>
      <c r="C6" s="933"/>
      <c r="D6" s="933"/>
      <c r="E6" s="934"/>
      <c r="F6" s="930"/>
      <c r="G6" s="931"/>
    </row>
    <row r="7" spans="1:7" ht="24.75" customHeight="1" thickBot="1">
      <c r="A7" s="925"/>
      <c r="B7" s="202" t="s">
        <v>372</v>
      </c>
      <c r="C7" s="203" t="s">
        <v>373</v>
      </c>
      <c r="D7" s="203" t="s">
        <v>374</v>
      </c>
      <c r="E7" s="204" t="s">
        <v>375</v>
      </c>
      <c r="F7" s="692" t="s">
        <v>376</v>
      </c>
      <c r="G7" s="204" t="s">
        <v>377</v>
      </c>
    </row>
    <row r="8" spans="1:7" ht="14.25">
      <c r="A8" s="198" t="s">
        <v>378</v>
      </c>
      <c r="B8" s="209"/>
      <c r="C8" s="210" t="s">
        <v>379</v>
      </c>
      <c r="D8" s="211" t="s">
        <v>379</v>
      </c>
      <c r="E8" s="212" t="s">
        <v>379</v>
      </c>
      <c r="F8" s="693">
        <v>0</v>
      </c>
      <c r="G8" s="205">
        <v>0</v>
      </c>
    </row>
    <row r="9" spans="1:7" ht="14.25">
      <c r="A9" s="199" t="s">
        <v>380</v>
      </c>
      <c r="B9" s="213"/>
      <c r="C9" s="210" t="s">
        <v>379</v>
      </c>
      <c r="D9" s="214"/>
      <c r="E9" s="215"/>
      <c r="F9" s="694">
        <v>0</v>
      </c>
      <c r="G9" s="205">
        <v>0</v>
      </c>
    </row>
    <row r="10" spans="1:7" ht="14.25">
      <c r="A10" s="199" t="s">
        <v>381</v>
      </c>
      <c r="B10" s="213"/>
      <c r="C10" s="210" t="s">
        <v>379</v>
      </c>
      <c r="D10" s="214" t="s">
        <v>379</v>
      </c>
      <c r="E10" s="215" t="s">
        <v>379</v>
      </c>
      <c r="F10" s="694">
        <v>0</v>
      </c>
      <c r="G10" s="205">
        <v>0</v>
      </c>
    </row>
    <row r="11" spans="1:7" ht="14.25">
      <c r="A11" s="199" t="s">
        <v>382</v>
      </c>
      <c r="B11" s="213"/>
      <c r="C11" s="210" t="s">
        <v>379</v>
      </c>
      <c r="D11" s="214"/>
      <c r="E11" s="215"/>
      <c r="F11" s="694">
        <v>0</v>
      </c>
      <c r="G11" s="205">
        <v>0</v>
      </c>
    </row>
    <row r="12" spans="1:7" ht="14.25">
      <c r="A12" s="199" t="s">
        <v>383</v>
      </c>
      <c r="B12" s="213"/>
      <c r="C12" s="210" t="s">
        <v>379</v>
      </c>
      <c r="D12" s="214"/>
      <c r="E12" s="215"/>
      <c r="F12" s="694">
        <v>0</v>
      </c>
      <c r="G12" s="205">
        <v>0</v>
      </c>
    </row>
    <row r="13" spans="1:7" ht="14.25">
      <c r="A13" s="199" t="s">
        <v>384</v>
      </c>
      <c r="B13" s="216"/>
      <c r="C13" s="210" t="s">
        <v>379</v>
      </c>
      <c r="D13" s="217"/>
      <c r="E13" s="218" t="s">
        <v>379</v>
      </c>
      <c r="F13" s="694">
        <v>0</v>
      </c>
      <c r="G13" s="205">
        <v>0</v>
      </c>
    </row>
    <row r="14" spans="1:7" ht="14.25">
      <c r="A14" s="199" t="s">
        <v>385</v>
      </c>
      <c r="B14" s="216"/>
      <c r="C14" s="210" t="s">
        <v>379</v>
      </c>
      <c r="D14" s="217"/>
      <c r="E14" s="218"/>
      <c r="F14" s="694">
        <v>0</v>
      </c>
      <c r="G14" s="205">
        <v>0</v>
      </c>
    </row>
    <row r="15" spans="1:7" ht="14.25">
      <c r="A15" s="199" t="s">
        <v>386</v>
      </c>
      <c r="B15" s="216"/>
      <c r="C15" s="210" t="s">
        <v>379</v>
      </c>
      <c r="D15" s="217"/>
      <c r="E15" s="218"/>
      <c r="F15" s="694">
        <v>0</v>
      </c>
      <c r="G15" s="205">
        <v>0</v>
      </c>
    </row>
    <row r="16" spans="1:7" ht="14.25">
      <c r="A16" s="199" t="s">
        <v>387</v>
      </c>
      <c r="B16" s="216"/>
      <c r="C16" s="210" t="s">
        <v>379</v>
      </c>
      <c r="D16" s="217"/>
      <c r="E16" s="218"/>
      <c r="F16" s="694">
        <v>0</v>
      </c>
      <c r="G16" s="205">
        <v>0</v>
      </c>
    </row>
    <row r="17" spans="1:7" ht="14.25">
      <c r="A17" s="199" t="s">
        <v>388</v>
      </c>
      <c r="B17" s="216"/>
      <c r="C17" s="210" t="s">
        <v>379</v>
      </c>
      <c r="D17" s="217"/>
      <c r="E17" s="218"/>
      <c r="F17" s="694">
        <v>0</v>
      </c>
      <c r="G17" s="205">
        <v>0</v>
      </c>
    </row>
    <row r="18" spans="1:7" ht="14.25">
      <c r="A18" s="199" t="s">
        <v>389</v>
      </c>
      <c r="B18" s="216"/>
      <c r="C18" s="210" t="s">
        <v>379</v>
      </c>
      <c r="D18" s="217"/>
      <c r="E18" s="218"/>
      <c r="F18" s="694">
        <v>0</v>
      </c>
      <c r="G18" s="205">
        <v>0</v>
      </c>
    </row>
    <row r="19" spans="1:7" ht="14.25">
      <c r="A19" s="199" t="s">
        <v>390</v>
      </c>
      <c r="B19" s="216"/>
      <c r="C19" s="210" t="s">
        <v>379</v>
      </c>
      <c r="D19" s="217"/>
      <c r="E19" s="218"/>
      <c r="F19" s="694">
        <v>0</v>
      </c>
      <c r="G19" s="205">
        <v>0</v>
      </c>
    </row>
    <row r="20" spans="1:7" ht="14.25">
      <c r="A20" s="200" t="s">
        <v>391</v>
      </c>
      <c r="B20" s="216"/>
      <c r="C20" s="210" t="s">
        <v>379</v>
      </c>
      <c r="D20" s="217"/>
      <c r="E20" s="218"/>
      <c r="F20" s="694">
        <v>0</v>
      </c>
      <c r="G20" s="205">
        <v>0</v>
      </c>
    </row>
    <row r="21" spans="1:7" ht="14.25">
      <c r="A21" s="199" t="s">
        <v>392</v>
      </c>
      <c r="B21" s="216"/>
      <c r="C21" s="210" t="s">
        <v>379</v>
      </c>
      <c r="D21" s="217"/>
      <c r="E21" s="218"/>
      <c r="F21" s="694">
        <v>0</v>
      </c>
      <c r="G21" s="205">
        <v>0</v>
      </c>
    </row>
    <row r="22" spans="1:7" ht="14.25">
      <c r="A22" s="199" t="s">
        <v>393</v>
      </c>
      <c r="B22" s="219"/>
      <c r="C22" s="210" t="s">
        <v>379</v>
      </c>
      <c r="D22" s="220"/>
      <c r="E22" s="221"/>
      <c r="F22" s="694">
        <v>0</v>
      </c>
      <c r="G22" s="205">
        <v>0</v>
      </c>
    </row>
    <row r="23" spans="1:7" ht="14.25">
      <c r="A23" s="199" t="s">
        <v>394</v>
      </c>
      <c r="B23" s="219"/>
      <c r="C23" s="210" t="s">
        <v>379</v>
      </c>
      <c r="D23" s="220"/>
      <c r="E23" s="221"/>
      <c r="F23" s="694">
        <v>0</v>
      </c>
      <c r="G23" s="205">
        <v>0</v>
      </c>
    </row>
    <row r="24" spans="1:7" ht="14.25">
      <c r="A24" s="199" t="s">
        <v>395</v>
      </c>
      <c r="B24" s="222"/>
      <c r="C24" s="210" t="s">
        <v>379</v>
      </c>
      <c r="D24" s="223"/>
      <c r="E24" s="224"/>
      <c r="F24" s="694">
        <v>0</v>
      </c>
      <c r="G24" s="205">
        <v>0</v>
      </c>
    </row>
    <row r="25" spans="1:7" ht="14.25">
      <c r="A25" s="199" t="s">
        <v>396</v>
      </c>
      <c r="B25" s="222"/>
      <c r="C25" s="210" t="s">
        <v>379</v>
      </c>
      <c r="D25" s="223"/>
      <c r="E25" s="224"/>
      <c r="F25" s="694">
        <v>0</v>
      </c>
      <c r="G25" s="205">
        <v>0</v>
      </c>
    </row>
    <row r="26" spans="1:7" ht="14.25">
      <c r="A26" s="199" t="s">
        <v>397</v>
      </c>
      <c r="B26" s="222"/>
      <c r="C26" s="210" t="s">
        <v>379</v>
      </c>
      <c r="D26" s="223"/>
      <c r="E26" s="224"/>
      <c r="F26" s="694">
        <v>0</v>
      </c>
      <c r="G26" s="205">
        <v>0</v>
      </c>
    </row>
    <row r="27" spans="1:7" ht="14.25">
      <c r="A27" s="199" t="s">
        <v>398</v>
      </c>
      <c r="B27" s="222"/>
      <c r="C27" s="210" t="s">
        <v>379</v>
      </c>
      <c r="D27" s="223"/>
      <c r="E27" s="224"/>
      <c r="F27" s="694">
        <v>0</v>
      </c>
      <c r="G27" s="205">
        <v>0</v>
      </c>
    </row>
    <row r="28" spans="1:7" ht="14.25">
      <c r="A28" s="199" t="s">
        <v>399</v>
      </c>
      <c r="B28" s="222"/>
      <c r="C28" s="210" t="s">
        <v>379</v>
      </c>
      <c r="D28" s="223"/>
      <c r="E28" s="224"/>
      <c r="F28" s="694">
        <v>0</v>
      </c>
      <c r="G28" s="205">
        <v>0</v>
      </c>
    </row>
    <row r="29" spans="1:7" ht="14.25">
      <c r="A29" s="199" t="s">
        <v>400</v>
      </c>
      <c r="B29" s="222"/>
      <c r="C29" s="210" t="s">
        <v>379</v>
      </c>
      <c r="D29" s="223"/>
      <c r="E29" s="224"/>
      <c r="F29" s="694">
        <v>0</v>
      </c>
      <c r="G29" s="205">
        <v>0</v>
      </c>
    </row>
    <row r="30" spans="1:7" ht="14.25">
      <c r="A30" s="199" t="s">
        <v>401</v>
      </c>
      <c r="B30" s="222"/>
      <c r="C30" s="210" t="s">
        <v>379</v>
      </c>
      <c r="D30" s="223"/>
      <c r="E30" s="224"/>
      <c r="F30" s="694">
        <v>0</v>
      </c>
      <c r="G30" s="205">
        <v>0</v>
      </c>
    </row>
    <row r="31" spans="1:7" ht="14.25">
      <c r="A31" s="199" t="s">
        <v>402</v>
      </c>
      <c r="B31" s="222"/>
      <c r="C31" s="210" t="s">
        <v>379</v>
      </c>
      <c r="D31" s="223"/>
      <c r="E31" s="224"/>
      <c r="F31" s="694">
        <v>0</v>
      </c>
      <c r="G31" s="205">
        <v>0</v>
      </c>
    </row>
    <row r="32" spans="1:7" ht="14.25">
      <c r="A32" s="199" t="s">
        <v>403</v>
      </c>
      <c r="B32" s="222"/>
      <c r="C32" s="210" t="s">
        <v>379</v>
      </c>
      <c r="D32" s="223"/>
      <c r="E32" s="224"/>
      <c r="F32" s="694">
        <v>0</v>
      </c>
      <c r="G32" s="205">
        <v>0</v>
      </c>
    </row>
    <row r="33" spans="1:7" ht="14.25">
      <c r="A33" s="199" t="s">
        <v>404</v>
      </c>
      <c r="B33" s="222"/>
      <c r="C33" s="210" t="s">
        <v>379</v>
      </c>
      <c r="D33" s="223"/>
      <c r="E33" s="224"/>
      <c r="F33" s="694">
        <v>0</v>
      </c>
      <c r="G33" s="205">
        <v>0</v>
      </c>
    </row>
    <row r="34" spans="1:7" ht="14.25">
      <c r="A34" s="199" t="s">
        <v>405</v>
      </c>
      <c r="B34" s="222"/>
      <c r="C34" s="210" t="s">
        <v>379</v>
      </c>
      <c r="D34" s="223" t="s">
        <v>379</v>
      </c>
      <c r="E34" s="224" t="s">
        <v>379</v>
      </c>
      <c r="F34" s="694">
        <v>0</v>
      </c>
      <c r="G34" s="205">
        <v>0</v>
      </c>
    </row>
    <row r="35" spans="1:7" ht="14.25">
      <c r="A35" s="199" t="s">
        <v>406</v>
      </c>
      <c r="B35" s="222"/>
      <c r="C35" s="210" t="s">
        <v>379</v>
      </c>
      <c r="D35" s="223" t="s">
        <v>379</v>
      </c>
      <c r="E35" s="224" t="s">
        <v>379</v>
      </c>
      <c r="F35" s="694">
        <v>0</v>
      </c>
      <c r="G35" s="205">
        <v>0</v>
      </c>
    </row>
    <row r="36" spans="1:7" ht="14.25">
      <c r="A36" s="199" t="s">
        <v>407</v>
      </c>
      <c r="B36" s="222"/>
      <c r="C36" s="210" t="s">
        <v>379</v>
      </c>
      <c r="D36" s="223"/>
      <c r="E36" s="224"/>
      <c r="F36" s="694">
        <v>0</v>
      </c>
      <c r="G36" s="205">
        <v>0</v>
      </c>
    </row>
    <row r="37" spans="1:7" ht="14.25">
      <c r="A37" s="199" t="s">
        <v>408</v>
      </c>
      <c r="B37" s="222"/>
      <c r="C37" s="210" t="s">
        <v>379</v>
      </c>
      <c r="D37" s="223"/>
      <c r="E37" s="224"/>
      <c r="F37" s="694">
        <v>0</v>
      </c>
      <c r="G37" s="205">
        <v>0</v>
      </c>
    </row>
    <row r="38" spans="1:7" ht="14.25">
      <c r="A38" s="199" t="s">
        <v>409</v>
      </c>
      <c r="B38" s="222"/>
      <c r="C38" s="210" t="s">
        <v>379</v>
      </c>
      <c r="D38" s="223"/>
      <c r="E38" s="224"/>
      <c r="F38" s="694">
        <v>0</v>
      </c>
      <c r="G38" s="205">
        <v>0</v>
      </c>
    </row>
    <row r="39" spans="1:7" ht="14.25">
      <c r="A39" s="199" t="s">
        <v>410</v>
      </c>
      <c r="B39" s="222"/>
      <c r="C39" s="210" t="s">
        <v>379</v>
      </c>
      <c r="D39" s="223"/>
      <c r="E39" s="224"/>
      <c r="F39" s="694">
        <v>0</v>
      </c>
      <c r="G39" s="205">
        <v>0</v>
      </c>
    </row>
    <row r="40" spans="1:7" ht="14.25">
      <c r="A40" s="199" t="s">
        <v>411</v>
      </c>
      <c r="B40" s="222"/>
      <c r="C40" s="210" t="s">
        <v>379</v>
      </c>
      <c r="D40" s="223"/>
      <c r="E40" s="224"/>
      <c r="F40" s="694">
        <v>0</v>
      </c>
      <c r="G40" s="205">
        <v>0</v>
      </c>
    </row>
    <row r="41" spans="1:7" ht="14.25">
      <c r="A41" s="199" t="s">
        <v>412</v>
      </c>
      <c r="B41" s="222"/>
      <c r="C41" s="210" t="s">
        <v>379</v>
      </c>
      <c r="D41" s="223"/>
      <c r="E41" s="224"/>
      <c r="F41" s="694">
        <v>0</v>
      </c>
      <c r="G41" s="205">
        <v>0</v>
      </c>
    </row>
    <row r="42" spans="1:7" ht="14.25">
      <c r="A42" s="199" t="s">
        <v>413</v>
      </c>
      <c r="B42" s="222"/>
      <c r="C42" s="210" t="s">
        <v>379</v>
      </c>
      <c r="D42" s="223"/>
      <c r="E42" s="224"/>
      <c r="F42" s="694">
        <v>0</v>
      </c>
      <c r="G42" s="205">
        <v>0</v>
      </c>
    </row>
    <row r="43" spans="1:7" ht="14.25">
      <c r="A43" s="199" t="s">
        <v>414</v>
      </c>
      <c r="B43" s="222" t="s">
        <v>379</v>
      </c>
      <c r="C43" s="210"/>
      <c r="D43" s="223"/>
      <c r="E43" s="224"/>
      <c r="F43" s="694">
        <v>0</v>
      </c>
      <c r="G43" s="205">
        <v>0</v>
      </c>
    </row>
    <row r="44" spans="1:7" ht="14.25">
      <c r="A44" s="199" t="s">
        <v>415</v>
      </c>
      <c r="B44" s="222"/>
      <c r="C44" s="210" t="s">
        <v>379</v>
      </c>
      <c r="D44" s="223"/>
      <c r="E44" s="224"/>
      <c r="F44" s="694">
        <v>0</v>
      </c>
      <c r="G44" s="205">
        <v>0</v>
      </c>
    </row>
    <row r="45" spans="1:7" ht="15" thickBot="1">
      <c r="A45" s="201" t="s">
        <v>416</v>
      </c>
      <c r="B45" s="222"/>
      <c r="C45" s="210" t="s">
        <v>379</v>
      </c>
      <c r="D45" s="223"/>
      <c r="E45" s="224"/>
      <c r="F45" s="695">
        <v>0</v>
      </c>
      <c r="G45" s="206">
        <v>0</v>
      </c>
    </row>
    <row r="46" spans="1:7" ht="15.75" thickBot="1">
      <c r="A46" s="689" t="s">
        <v>417</v>
      </c>
      <c r="B46" s="690"/>
      <c r="C46" s="208"/>
      <c r="D46" s="208"/>
      <c r="E46" s="697"/>
      <c r="F46" s="696">
        <f>SUM(F8:F45)</f>
        <v>0</v>
      </c>
      <c r="G46" s="691">
        <f>SUM(G8:G45)</f>
        <v>0</v>
      </c>
    </row>
    <row r="47" spans="1:7" ht="15">
      <c r="A47" s="71"/>
      <c r="B47" s="91"/>
      <c r="C47" s="91"/>
      <c r="D47" s="91"/>
      <c r="E47" s="91"/>
      <c r="F47" s="207"/>
      <c r="G47" s="207"/>
    </row>
    <row r="48" spans="1:7" ht="28.5" customHeight="1">
      <c r="A48" s="921" t="s">
        <v>418</v>
      </c>
      <c r="B48" s="921"/>
      <c r="C48" s="921"/>
      <c r="D48" s="921"/>
      <c r="E48" s="921"/>
      <c r="F48" s="921"/>
      <c r="G48" s="921"/>
    </row>
    <row r="49" spans="1:7" ht="27.75" customHeight="1">
      <c r="A49" s="916" t="s">
        <v>419</v>
      </c>
      <c r="B49" s="916"/>
      <c r="C49" s="916"/>
      <c r="D49" s="916"/>
      <c r="E49" s="916"/>
      <c r="F49" s="916"/>
      <c r="G49" s="916"/>
    </row>
  </sheetData>
  <mergeCells count="9">
    <mergeCell ref="A49:G49"/>
    <mergeCell ref="A48:G48"/>
    <mergeCell ref="A1:G1"/>
    <mergeCell ref="A2:G2"/>
    <mergeCell ref="A3:G3"/>
    <mergeCell ref="A5:A7"/>
    <mergeCell ref="B5:E5"/>
    <mergeCell ref="F5:G6"/>
    <mergeCell ref="B6:E6"/>
  </mergeCells>
  <printOptions horizontalCentered="1" verticalCentered="1" headings="1"/>
  <pageMargins left="0.25" right="0.25" top="0.5" bottom="0.5" header="0.3" footer="0.3"/>
  <pageSetup scale="95" orientation="portrait"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I25" sqref="I25"/>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4.7109375" customWidth="1"/>
  </cols>
  <sheetData>
    <row r="1" spans="1:9" ht="15.75">
      <c r="A1" s="842" t="s">
        <v>420</v>
      </c>
      <c r="B1" s="842"/>
      <c r="C1" s="842"/>
      <c r="D1" s="842"/>
      <c r="E1" s="842"/>
      <c r="F1" s="842"/>
      <c r="G1" s="842"/>
      <c r="H1" s="842"/>
      <c r="I1" s="842"/>
    </row>
    <row r="2" spans="1:9" ht="15.75">
      <c r="A2" s="843" t="s">
        <v>1</v>
      </c>
      <c r="B2" s="844"/>
      <c r="C2" s="844"/>
      <c r="D2" s="844"/>
      <c r="E2" s="844"/>
      <c r="F2" s="844"/>
      <c r="G2" s="844"/>
      <c r="H2" s="844"/>
      <c r="I2" s="844"/>
    </row>
    <row r="3" spans="1:9" ht="15.75">
      <c r="A3" s="843" t="s">
        <v>528</v>
      </c>
      <c r="B3" s="844"/>
      <c r="C3" s="844"/>
      <c r="D3" s="844"/>
      <c r="E3" s="844"/>
      <c r="F3" s="844"/>
      <c r="G3" s="844"/>
      <c r="H3" s="844"/>
      <c r="I3" s="844"/>
    </row>
    <row r="4" spans="1:9" s="37" customFormat="1" ht="15.75">
      <c r="A4" s="306"/>
      <c r="B4" s="307"/>
      <c r="C4" s="307"/>
      <c r="D4" s="307"/>
      <c r="E4" s="307"/>
      <c r="F4" s="307"/>
      <c r="G4" s="307"/>
      <c r="H4" s="307"/>
      <c r="I4" s="307"/>
    </row>
    <row r="5" spans="1:9" ht="39.75">
      <c r="A5" s="20" t="s">
        <v>217</v>
      </c>
      <c r="B5" s="20" t="s">
        <v>421</v>
      </c>
      <c r="C5" s="20" t="s">
        <v>219</v>
      </c>
      <c r="D5" s="20" t="s">
        <v>220</v>
      </c>
      <c r="E5" s="20" t="s">
        <v>9</v>
      </c>
      <c r="F5" s="20" t="s">
        <v>187</v>
      </c>
      <c r="G5" s="20" t="s">
        <v>422</v>
      </c>
      <c r="H5" s="20" t="s">
        <v>423</v>
      </c>
      <c r="I5" s="20" t="s">
        <v>424</v>
      </c>
    </row>
    <row r="6" spans="1:9">
      <c r="A6" s="17" t="s">
        <v>226</v>
      </c>
      <c r="B6" s="425" t="s">
        <v>537</v>
      </c>
      <c r="C6" s="68">
        <v>1613195</v>
      </c>
      <c r="D6" s="425" t="s">
        <v>537</v>
      </c>
      <c r="E6" s="68">
        <v>1613195</v>
      </c>
      <c r="F6" s="68">
        <v>1680463</v>
      </c>
      <c r="G6" s="88">
        <f>E6/F6</f>
        <v>0.95997055573374723</v>
      </c>
      <c r="H6" s="88">
        <v>-1.4434918141262882E-3</v>
      </c>
      <c r="I6" s="76">
        <v>5605600</v>
      </c>
    </row>
    <row r="7" spans="1:9">
      <c r="A7" s="17" t="s">
        <v>227</v>
      </c>
      <c r="B7" s="425" t="s">
        <v>537</v>
      </c>
      <c r="C7" s="68">
        <v>1613054</v>
      </c>
      <c r="D7" s="425" t="s">
        <v>537</v>
      </c>
      <c r="E7" s="68">
        <v>1613054</v>
      </c>
      <c r="F7" s="68">
        <v>1680463</v>
      </c>
      <c r="G7" s="88">
        <f t="shared" ref="G7:G8" si="0">E7/F7</f>
        <v>0.95988665028626041</v>
      </c>
      <c r="H7" s="722">
        <f>+(E7-E6)/+E6</f>
        <v>-8.7404188582285467E-5</v>
      </c>
      <c r="I7" s="427">
        <v>5611775</v>
      </c>
    </row>
    <row r="8" spans="1:9">
      <c r="A8" s="17" t="s">
        <v>228</v>
      </c>
      <c r="B8" s="425" t="s">
        <v>537</v>
      </c>
      <c r="C8" s="68">
        <v>1614139</v>
      </c>
      <c r="D8" s="425" t="s">
        <v>537</v>
      </c>
      <c r="E8" s="68">
        <v>1614139</v>
      </c>
      <c r="F8" s="68">
        <v>1680463</v>
      </c>
      <c r="G8" s="88">
        <f t="shared" si="0"/>
        <v>0.96053230568004178</v>
      </c>
      <c r="H8" s="722">
        <f>+(E8-E7)/+E7</f>
        <v>6.7263712188184654E-4</v>
      </c>
      <c r="I8" s="427">
        <v>5615286</v>
      </c>
    </row>
    <row r="9" spans="1:9">
      <c r="A9" s="17" t="s">
        <v>229</v>
      </c>
      <c r="B9" s="425"/>
      <c r="C9" s="68"/>
      <c r="D9" s="425"/>
      <c r="E9" s="68"/>
      <c r="F9" s="68"/>
      <c r="G9" s="88"/>
      <c r="H9" s="426"/>
      <c r="I9" s="427"/>
    </row>
    <row r="10" spans="1:9">
      <c r="A10" s="17" t="s">
        <v>230</v>
      </c>
      <c r="B10" s="425"/>
      <c r="C10" s="68"/>
      <c r="D10" s="425"/>
      <c r="E10" s="68"/>
      <c r="F10" s="68"/>
      <c r="G10" s="88"/>
      <c r="H10" s="426"/>
      <c r="I10" s="427"/>
    </row>
    <row r="11" spans="1:9">
      <c r="A11" s="17" t="s">
        <v>231</v>
      </c>
      <c r="B11" s="425"/>
      <c r="C11" s="68"/>
      <c r="D11" s="425"/>
      <c r="E11" s="68"/>
      <c r="F11" s="68"/>
      <c r="G11" s="88"/>
      <c r="H11" s="426"/>
      <c r="I11" s="427"/>
    </row>
    <row r="12" spans="1:9">
      <c r="A12" s="17" t="s">
        <v>232</v>
      </c>
      <c r="B12" s="425"/>
      <c r="C12" s="68"/>
      <c r="D12" s="425"/>
      <c r="E12" s="68"/>
      <c r="F12" s="68"/>
      <c r="G12" s="88"/>
      <c r="H12" s="426"/>
      <c r="I12" s="427"/>
    </row>
    <row r="13" spans="1:9">
      <c r="A13" s="17" t="s">
        <v>233</v>
      </c>
      <c r="B13" s="425"/>
      <c r="C13" s="90"/>
      <c r="D13" s="425"/>
      <c r="E13" s="87"/>
      <c r="F13" s="87"/>
      <c r="G13" s="88"/>
      <c r="H13" s="426"/>
      <c r="I13" s="87"/>
    </row>
    <row r="14" spans="1:9">
      <c r="A14" s="17" t="s">
        <v>234</v>
      </c>
      <c r="B14" s="425"/>
      <c r="C14" s="90"/>
      <c r="D14" s="425"/>
      <c r="E14" s="87"/>
      <c r="F14" s="87"/>
      <c r="G14" s="88"/>
      <c r="H14" s="426"/>
      <c r="I14" s="87"/>
    </row>
    <row r="15" spans="1:9">
      <c r="A15" s="17" t="s">
        <v>235</v>
      </c>
      <c r="B15" s="425"/>
      <c r="C15" s="90"/>
      <c r="D15" s="425"/>
      <c r="E15" s="87"/>
      <c r="F15" s="87"/>
      <c r="G15" s="88"/>
      <c r="H15" s="426"/>
      <c r="I15" s="87"/>
    </row>
    <row r="16" spans="1:9">
      <c r="A16" s="17" t="s">
        <v>236</v>
      </c>
      <c r="B16" s="425"/>
      <c r="C16" s="90"/>
      <c r="D16" s="425"/>
      <c r="E16" s="87"/>
      <c r="F16" s="87"/>
      <c r="G16" s="88"/>
      <c r="H16" s="426"/>
      <c r="I16" s="87"/>
    </row>
    <row r="17" spans="1:9" ht="13.5" thickBot="1">
      <c r="A17" s="16" t="s">
        <v>237</v>
      </c>
      <c r="B17" s="425"/>
      <c r="C17" s="225"/>
      <c r="D17" s="425"/>
      <c r="E17" s="365"/>
      <c r="F17" s="411"/>
      <c r="G17" s="88"/>
      <c r="H17" s="426"/>
      <c r="I17" s="67"/>
    </row>
    <row r="18" spans="1:9" ht="13.5" thickBot="1">
      <c r="A18" s="226" t="s">
        <v>238</v>
      </c>
      <c r="B18" s="428" t="s">
        <v>12</v>
      </c>
      <c r="C18" s="227">
        <f>C8</f>
        <v>1614139</v>
      </c>
      <c r="D18" s="428" t="s">
        <v>12</v>
      </c>
      <c r="E18" s="227">
        <f>E8</f>
        <v>1614139</v>
      </c>
      <c r="F18" s="227">
        <f>F6</f>
        <v>1680463</v>
      </c>
      <c r="G18" s="228">
        <f>G8</f>
        <v>0.96053230568004178</v>
      </c>
      <c r="H18" s="228">
        <f>SUM(H6:H7)</f>
        <v>-1.5308960027085737E-3</v>
      </c>
      <c r="I18" s="229">
        <f>I8</f>
        <v>5615286</v>
      </c>
    </row>
    <row r="20" spans="1:9" s="37" customFormat="1" ht="14.25">
      <c r="A20" s="790" t="s">
        <v>425</v>
      </c>
      <c r="B20" s="790"/>
      <c r="C20" s="790"/>
      <c r="D20" s="790"/>
      <c r="E20" s="790"/>
      <c r="F20" s="790"/>
      <c r="G20" s="790"/>
      <c r="H20" s="790"/>
      <c r="I20" s="790"/>
    </row>
    <row r="21" spans="1:9" s="37" customFormat="1" ht="14.25">
      <c r="A21" s="790" t="s">
        <v>426</v>
      </c>
      <c r="B21" s="790"/>
      <c r="C21" s="790"/>
      <c r="D21" s="790"/>
      <c r="E21" s="790"/>
      <c r="F21" s="790"/>
      <c r="G21" s="790"/>
      <c r="H21" s="790"/>
      <c r="I21" s="790"/>
    </row>
    <row r="22" spans="1:9" ht="27" customHeight="1">
      <c r="A22" s="785" t="s">
        <v>42</v>
      </c>
      <c r="B22" s="785"/>
      <c r="C22" s="785"/>
      <c r="D22" s="785"/>
      <c r="E22" s="785"/>
      <c r="F22" s="785"/>
      <c r="G22" s="785"/>
      <c r="H22" s="785"/>
      <c r="I22" s="785"/>
    </row>
  </sheetData>
  <mergeCells count="6">
    <mergeCell ref="A1:I1"/>
    <mergeCell ref="A3:I3"/>
    <mergeCell ref="A2:I2"/>
    <mergeCell ref="A22:I22"/>
    <mergeCell ref="A20:I20"/>
    <mergeCell ref="A21:I21"/>
  </mergeCells>
  <printOptions horizontalCentered="1" verticalCentered="1" headings="1"/>
  <pageMargins left="0.25" right="0.25" top="0.5" bottom="0.5" header="0.3" footer="0.3"/>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9"/>
  <sheetViews>
    <sheetView zoomScale="85" zoomScaleNormal="85" workbookViewId="0">
      <selection activeCell="E34" sqref="E34"/>
    </sheetView>
  </sheetViews>
  <sheetFormatPr defaultColWidth="9.28515625" defaultRowHeight="12.75"/>
  <cols>
    <col min="1" max="1" width="34.28515625" style="37" bestFit="1" customWidth="1"/>
    <col min="2" max="2" width="12.7109375" style="37" customWidth="1"/>
    <col min="3" max="4" width="13.42578125" style="37" bestFit="1" customWidth="1"/>
    <col min="5" max="8" width="12.7109375" style="37" customWidth="1"/>
    <col min="9" max="9" width="13.42578125" style="37" customWidth="1"/>
    <col min="10" max="10" width="13.42578125" style="37" bestFit="1" customWidth="1"/>
    <col min="11" max="13" width="12.7109375" style="37" customWidth="1"/>
    <col min="14" max="16384" width="9.28515625" style="37"/>
  </cols>
  <sheetData>
    <row r="1" spans="1:13" ht="15.75">
      <c r="A1" s="748" t="s">
        <v>34</v>
      </c>
      <c r="B1" s="748"/>
      <c r="C1" s="748"/>
      <c r="D1" s="748"/>
      <c r="E1" s="748"/>
      <c r="F1" s="748"/>
      <c r="G1" s="748"/>
      <c r="H1" s="748"/>
      <c r="I1" s="748"/>
      <c r="J1" s="748"/>
      <c r="K1" s="748"/>
      <c r="L1" s="748"/>
      <c r="M1" s="748"/>
    </row>
    <row r="2" spans="1:13" ht="15.75">
      <c r="A2" s="748" t="s">
        <v>1</v>
      </c>
      <c r="B2" s="752"/>
      <c r="C2" s="752"/>
      <c r="D2" s="752"/>
      <c r="E2" s="752"/>
      <c r="F2" s="752"/>
      <c r="G2" s="752"/>
      <c r="H2" s="752"/>
      <c r="I2" s="752"/>
      <c r="J2" s="752"/>
      <c r="K2" s="752"/>
      <c r="L2" s="752"/>
      <c r="M2" s="752"/>
    </row>
    <row r="3" spans="1:13" ht="15.75">
      <c r="A3" s="753" t="s">
        <v>528</v>
      </c>
      <c r="B3" s="754"/>
      <c r="C3" s="754"/>
      <c r="D3" s="754"/>
      <c r="E3" s="754"/>
      <c r="F3" s="754"/>
      <c r="G3" s="754"/>
      <c r="H3" s="754"/>
      <c r="I3" s="754"/>
      <c r="J3" s="754"/>
      <c r="K3" s="754"/>
      <c r="L3" s="754"/>
      <c r="M3" s="754"/>
    </row>
    <row r="4" spans="1:13" ht="15.75">
      <c r="A4" s="714"/>
      <c r="B4" s="715"/>
      <c r="C4" s="715"/>
      <c r="D4" s="715"/>
      <c r="E4" s="715"/>
      <c r="F4" s="715"/>
      <c r="G4" s="715"/>
      <c r="H4" s="715"/>
      <c r="I4" s="715"/>
      <c r="J4" s="715"/>
      <c r="K4" s="715"/>
      <c r="L4" s="715"/>
      <c r="M4" s="715"/>
    </row>
    <row r="5" spans="1:13" ht="14.25">
      <c r="A5" s="160"/>
      <c r="B5" s="750" t="s">
        <v>512</v>
      </c>
      <c r="C5" s="751"/>
      <c r="D5" s="751"/>
      <c r="E5" s="750" t="s">
        <v>3</v>
      </c>
      <c r="F5" s="751"/>
      <c r="G5" s="751"/>
      <c r="H5" s="750" t="s">
        <v>533</v>
      </c>
      <c r="I5" s="751"/>
      <c r="J5" s="751"/>
      <c r="K5" s="751" t="s">
        <v>5</v>
      </c>
      <c r="L5" s="751"/>
      <c r="M5" s="751"/>
    </row>
    <row r="6" spans="1:13">
      <c r="A6" s="160" t="s">
        <v>6</v>
      </c>
      <c r="B6" s="713" t="s">
        <v>7</v>
      </c>
      <c r="C6" s="713" t="s">
        <v>8</v>
      </c>
      <c r="D6" s="713" t="s">
        <v>9</v>
      </c>
      <c r="E6" s="713" t="s">
        <v>7</v>
      </c>
      <c r="F6" s="713" t="s">
        <v>8</v>
      </c>
      <c r="G6" s="713" t="s">
        <v>9</v>
      </c>
      <c r="H6" s="713" t="s">
        <v>7</v>
      </c>
      <c r="I6" s="713" t="s">
        <v>8</v>
      </c>
      <c r="J6" s="713" t="s">
        <v>9</v>
      </c>
      <c r="K6" s="713" t="s">
        <v>7</v>
      </c>
      <c r="L6" s="713" t="s">
        <v>8</v>
      </c>
      <c r="M6" s="713" t="s">
        <v>9</v>
      </c>
    </row>
    <row r="7" spans="1:13">
      <c r="A7" s="160" t="s">
        <v>10</v>
      </c>
      <c r="B7" s="161"/>
      <c r="C7" s="161"/>
      <c r="D7" s="161"/>
      <c r="E7" s="161"/>
      <c r="F7" s="161"/>
      <c r="G7" s="161"/>
      <c r="H7" s="161"/>
      <c r="I7" s="161"/>
      <c r="J7" s="161"/>
      <c r="K7" s="161"/>
      <c r="L7" s="161"/>
      <c r="M7" s="161"/>
    </row>
    <row r="8" spans="1:13">
      <c r="A8" s="174" t="s">
        <v>35</v>
      </c>
      <c r="B8" s="159" t="s">
        <v>12</v>
      </c>
      <c r="C8" s="177">
        <v>3067539.3038447057</v>
      </c>
      <c r="D8" s="716">
        <f t="shared" ref="D8:D22" si="0">SUM(B8:C8)</f>
        <v>3067539.3038447057</v>
      </c>
      <c r="E8" s="159" t="s">
        <v>12</v>
      </c>
      <c r="F8" s="177">
        <v>0</v>
      </c>
      <c r="G8" s="716">
        <v>0</v>
      </c>
      <c r="H8" s="159" t="s">
        <v>12</v>
      </c>
      <c r="I8" s="177">
        <v>0</v>
      </c>
      <c r="J8" s="716">
        <f t="shared" ref="J8:J14" si="1">SUM(H8:I8)</f>
        <v>0</v>
      </c>
      <c r="K8" s="159" t="s">
        <v>12</v>
      </c>
      <c r="L8" s="717">
        <f>I8/C8</f>
        <v>0</v>
      </c>
      <c r="M8" s="325">
        <f>L8</f>
        <v>0</v>
      </c>
    </row>
    <row r="9" spans="1:13">
      <c r="A9" s="174" t="s">
        <v>516</v>
      </c>
      <c r="B9" s="159" t="s">
        <v>12</v>
      </c>
      <c r="C9" s="177">
        <v>11364660.215598091</v>
      </c>
      <c r="D9" s="716">
        <f t="shared" si="0"/>
        <v>11364660.215598091</v>
      </c>
      <c r="E9" s="159" t="s">
        <v>12</v>
      </c>
      <c r="F9" s="177">
        <v>0</v>
      </c>
      <c r="G9" s="716">
        <v>0</v>
      </c>
      <c r="H9" s="159" t="s">
        <v>12</v>
      </c>
      <c r="I9" s="177">
        <v>0</v>
      </c>
      <c r="J9" s="716">
        <f t="shared" si="1"/>
        <v>0</v>
      </c>
      <c r="K9" s="159" t="s">
        <v>12</v>
      </c>
      <c r="L9" s="717">
        <f t="shared" ref="L9:L22" si="2">I9/C9</f>
        <v>0</v>
      </c>
      <c r="M9" s="325">
        <f t="shared" ref="M9:M22" si="3">L9</f>
        <v>0</v>
      </c>
    </row>
    <row r="10" spans="1:13">
      <c r="A10" s="174" t="s">
        <v>36</v>
      </c>
      <c r="B10" s="159" t="s">
        <v>12</v>
      </c>
      <c r="C10" s="177">
        <v>18477490.26195021</v>
      </c>
      <c r="D10" s="716">
        <f t="shared" si="0"/>
        <v>18477490.26195021</v>
      </c>
      <c r="E10" s="159" t="s">
        <v>12</v>
      </c>
      <c r="F10" s="177">
        <v>0</v>
      </c>
      <c r="G10" s="716">
        <v>0</v>
      </c>
      <c r="H10" s="159" t="s">
        <v>12</v>
      </c>
      <c r="I10" s="177">
        <v>0</v>
      </c>
      <c r="J10" s="716">
        <f t="shared" si="1"/>
        <v>0</v>
      </c>
      <c r="K10" s="159" t="s">
        <v>12</v>
      </c>
      <c r="L10" s="717">
        <f t="shared" si="2"/>
        <v>0</v>
      </c>
      <c r="M10" s="325">
        <f t="shared" si="3"/>
        <v>0</v>
      </c>
    </row>
    <row r="11" spans="1:13">
      <c r="A11" s="174" t="s">
        <v>37</v>
      </c>
      <c r="B11" s="159" t="s">
        <v>12</v>
      </c>
      <c r="C11" s="177">
        <v>12933467.937927378</v>
      </c>
      <c r="D11" s="716">
        <f t="shared" si="0"/>
        <v>12933467.937927378</v>
      </c>
      <c r="E11" s="159" t="s">
        <v>12</v>
      </c>
      <c r="F11" s="177">
        <v>0</v>
      </c>
      <c r="G11" s="716">
        <v>0</v>
      </c>
      <c r="H11" s="159" t="s">
        <v>12</v>
      </c>
      <c r="I11" s="177">
        <v>0</v>
      </c>
      <c r="J11" s="716">
        <f t="shared" si="1"/>
        <v>0</v>
      </c>
      <c r="K11" s="159" t="s">
        <v>12</v>
      </c>
      <c r="L11" s="717">
        <f t="shared" si="2"/>
        <v>0</v>
      </c>
      <c r="M11" s="325">
        <f t="shared" si="3"/>
        <v>0</v>
      </c>
    </row>
    <row r="12" spans="1:13">
      <c r="A12" s="175" t="s">
        <v>38</v>
      </c>
      <c r="B12" s="159" t="s">
        <v>12</v>
      </c>
      <c r="C12" s="177">
        <v>1274462.2349339612</v>
      </c>
      <c r="D12" s="716">
        <f t="shared" si="0"/>
        <v>1274462.2349339612</v>
      </c>
      <c r="E12" s="159" t="s">
        <v>12</v>
      </c>
      <c r="F12" s="177">
        <v>0</v>
      </c>
      <c r="G12" s="716">
        <v>0</v>
      </c>
      <c r="H12" s="159" t="s">
        <v>12</v>
      </c>
      <c r="I12" s="177">
        <v>0</v>
      </c>
      <c r="J12" s="716">
        <f t="shared" si="1"/>
        <v>0</v>
      </c>
      <c r="K12" s="159" t="s">
        <v>12</v>
      </c>
      <c r="L12" s="717">
        <f t="shared" si="2"/>
        <v>0</v>
      </c>
      <c r="M12" s="325">
        <f t="shared" si="3"/>
        <v>0</v>
      </c>
    </row>
    <row r="13" spans="1:13">
      <c r="A13" s="176" t="s">
        <v>39</v>
      </c>
      <c r="B13" s="159" t="s">
        <v>12</v>
      </c>
      <c r="C13" s="177">
        <v>17239516.932615709</v>
      </c>
      <c r="D13" s="716">
        <f t="shared" si="0"/>
        <v>17239516.932615709</v>
      </c>
      <c r="E13" s="159" t="s">
        <v>12</v>
      </c>
      <c r="F13" s="177">
        <v>0</v>
      </c>
      <c r="G13" s="716">
        <v>0</v>
      </c>
      <c r="H13" s="159" t="s">
        <v>12</v>
      </c>
      <c r="I13" s="177">
        <v>0</v>
      </c>
      <c r="J13" s="716">
        <f t="shared" si="1"/>
        <v>0</v>
      </c>
      <c r="K13" s="159" t="s">
        <v>12</v>
      </c>
      <c r="L13" s="717">
        <f t="shared" si="2"/>
        <v>0</v>
      </c>
      <c r="M13" s="325">
        <f t="shared" si="3"/>
        <v>0</v>
      </c>
    </row>
    <row r="14" spans="1:13">
      <c r="A14" s="176" t="s">
        <v>20</v>
      </c>
      <c r="B14" s="159" t="s">
        <v>12</v>
      </c>
      <c r="C14" s="177">
        <v>4564387.5760983396</v>
      </c>
      <c r="D14" s="716">
        <f t="shared" si="0"/>
        <v>4564387.5760983396</v>
      </c>
      <c r="E14" s="159" t="s">
        <v>12</v>
      </c>
      <c r="F14" s="177">
        <v>0</v>
      </c>
      <c r="G14" s="716">
        <v>0</v>
      </c>
      <c r="H14" s="159" t="s">
        <v>12</v>
      </c>
      <c r="I14" s="177">
        <v>0</v>
      </c>
      <c r="J14" s="716">
        <f t="shared" si="1"/>
        <v>0</v>
      </c>
      <c r="K14" s="159" t="s">
        <v>12</v>
      </c>
      <c r="L14" s="717">
        <f t="shared" si="2"/>
        <v>0</v>
      </c>
      <c r="M14" s="325">
        <f t="shared" si="3"/>
        <v>0</v>
      </c>
    </row>
    <row r="15" spans="1:13">
      <c r="A15" s="176" t="s">
        <v>21</v>
      </c>
      <c r="B15" s="159" t="s">
        <v>12</v>
      </c>
      <c r="C15" s="177">
        <v>500000</v>
      </c>
      <c r="D15" s="716">
        <f t="shared" si="0"/>
        <v>500000</v>
      </c>
      <c r="E15" s="159" t="s">
        <v>12</v>
      </c>
      <c r="F15" s="177">
        <v>0</v>
      </c>
      <c r="G15" s="716"/>
      <c r="H15" s="159" t="s">
        <v>12</v>
      </c>
      <c r="I15" s="177">
        <v>0</v>
      </c>
      <c r="J15" s="716"/>
      <c r="K15" s="159" t="s">
        <v>12</v>
      </c>
      <c r="L15" s="717">
        <f t="shared" si="2"/>
        <v>0</v>
      </c>
      <c r="M15" s="325">
        <f t="shared" si="3"/>
        <v>0</v>
      </c>
    </row>
    <row r="16" spans="1:13">
      <c r="A16" s="176" t="s">
        <v>23</v>
      </c>
      <c r="B16" s="159" t="s">
        <v>12</v>
      </c>
      <c r="C16" s="177">
        <v>25634</v>
      </c>
      <c r="D16" s="716">
        <f t="shared" si="0"/>
        <v>25634</v>
      </c>
      <c r="E16" s="159" t="s">
        <v>12</v>
      </c>
      <c r="F16" s="177">
        <v>0</v>
      </c>
      <c r="G16" s="716">
        <v>0</v>
      </c>
      <c r="H16" s="159" t="s">
        <v>12</v>
      </c>
      <c r="I16" s="177">
        <v>0</v>
      </c>
      <c r="J16" s="716">
        <f t="shared" ref="J16:J22" si="4">SUM(H16:I16)</f>
        <v>0</v>
      </c>
      <c r="K16" s="159" t="s">
        <v>12</v>
      </c>
      <c r="L16" s="717">
        <f t="shared" si="2"/>
        <v>0</v>
      </c>
      <c r="M16" s="325">
        <f t="shared" si="3"/>
        <v>0</v>
      </c>
    </row>
    <row r="17" spans="1:13">
      <c r="A17" s="176" t="s">
        <v>24</v>
      </c>
      <c r="B17" s="159" t="s">
        <v>12</v>
      </c>
      <c r="C17" s="177">
        <v>1200372.0370316051</v>
      </c>
      <c r="D17" s="716">
        <f t="shared" si="0"/>
        <v>1200372.0370316051</v>
      </c>
      <c r="E17" s="159" t="s">
        <v>12</v>
      </c>
      <c r="F17" s="177">
        <v>0</v>
      </c>
      <c r="G17" s="716">
        <v>0</v>
      </c>
      <c r="H17" s="159" t="s">
        <v>12</v>
      </c>
      <c r="I17" s="177">
        <v>0</v>
      </c>
      <c r="J17" s="716">
        <f t="shared" si="4"/>
        <v>0</v>
      </c>
      <c r="K17" s="159" t="s">
        <v>12</v>
      </c>
      <c r="L17" s="717">
        <f t="shared" si="2"/>
        <v>0</v>
      </c>
      <c r="M17" s="325">
        <f t="shared" si="3"/>
        <v>0</v>
      </c>
    </row>
    <row r="18" spans="1:13" ht="13.15" customHeight="1">
      <c r="A18" s="176" t="s">
        <v>513</v>
      </c>
      <c r="B18" s="159" t="s">
        <v>12</v>
      </c>
      <c r="C18" s="177">
        <v>750000</v>
      </c>
      <c r="D18" s="716">
        <f t="shared" si="0"/>
        <v>750000</v>
      </c>
      <c r="E18" s="159" t="s">
        <v>12</v>
      </c>
      <c r="F18" s="177">
        <v>0</v>
      </c>
      <c r="G18" s="716"/>
      <c r="H18" s="159" t="s">
        <v>12</v>
      </c>
      <c r="I18" s="177">
        <v>0</v>
      </c>
      <c r="J18" s="716"/>
      <c r="K18" s="159" t="s">
        <v>12</v>
      </c>
      <c r="L18" s="717">
        <f t="shared" si="2"/>
        <v>0</v>
      </c>
      <c r="M18" s="325">
        <f t="shared" si="3"/>
        <v>0</v>
      </c>
    </row>
    <row r="19" spans="1:13" ht="14.65" customHeight="1">
      <c r="A19" s="323" t="s">
        <v>530</v>
      </c>
      <c r="B19" s="159" t="s">
        <v>12</v>
      </c>
      <c r="C19" s="177">
        <v>4500000</v>
      </c>
      <c r="D19" s="716">
        <f t="shared" si="0"/>
        <v>4500000</v>
      </c>
      <c r="E19" s="159" t="s">
        <v>12</v>
      </c>
      <c r="F19" s="326">
        <v>21146.29</v>
      </c>
      <c r="G19" s="716">
        <v>21146.29</v>
      </c>
      <c r="H19" s="159" t="s">
        <v>12</v>
      </c>
      <c r="I19" s="177">
        <v>31322.879999999997</v>
      </c>
      <c r="J19" s="716">
        <f t="shared" si="4"/>
        <v>31322.879999999997</v>
      </c>
      <c r="K19" s="159" t="s">
        <v>12</v>
      </c>
      <c r="L19" s="717">
        <f t="shared" si="2"/>
        <v>6.9606399999999997E-3</v>
      </c>
      <c r="M19" s="325">
        <f t="shared" si="3"/>
        <v>6.9606399999999997E-3</v>
      </c>
    </row>
    <row r="20" spans="1:13">
      <c r="A20" s="323" t="s">
        <v>40</v>
      </c>
      <c r="B20" s="159" t="s">
        <v>12</v>
      </c>
      <c r="C20" s="177">
        <v>0</v>
      </c>
      <c r="D20" s="716">
        <f t="shared" si="0"/>
        <v>0</v>
      </c>
      <c r="E20" s="159" t="s">
        <v>12</v>
      </c>
      <c r="F20" s="177">
        <v>0</v>
      </c>
      <c r="G20" s="716">
        <v>0</v>
      </c>
      <c r="H20" s="159" t="s">
        <v>12</v>
      </c>
      <c r="I20" s="177">
        <v>0</v>
      </c>
      <c r="J20" s="716">
        <f t="shared" si="4"/>
        <v>0</v>
      </c>
      <c r="K20" s="159" t="s">
        <v>12</v>
      </c>
      <c r="L20" s="717">
        <v>0</v>
      </c>
      <c r="M20" s="325">
        <f t="shared" si="3"/>
        <v>0</v>
      </c>
    </row>
    <row r="21" spans="1:13">
      <c r="A21" s="323" t="s">
        <v>26</v>
      </c>
      <c r="B21" s="159" t="s">
        <v>12</v>
      </c>
      <c r="C21" s="177">
        <v>65688</v>
      </c>
      <c r="D21" s="716">
        <f t="shared" si="0"/>
        <v>65688</v>
      </c>
      <c r="E21" s="159" t="s">
        <v>12</v>
      </c>
      <c r="F21" s="177">
        <v>0</v>
      </c>
      <c r="G21" s="716">
        <v>0</v>
      </c>
      <c r="H21" s="159" t="s">
        <v>12</v>
      </c>
      <c r="I21" s="177">
        <v>0</v>
      </c>
      <c r="J21" s="716">
        <f t="shared" si="4"/>
        <v>0</v>
      </c>
      <c r="K21" s="159" t="s">
        <v>12</v>
      </c>
      <c r="L21" s="717">
        <f t="shared" si="2"/>
        <v>0</v>
      </c>
      <c r="M21" s="325">
        <f t="shared" si="3"/>
        <v>0</v>
      </c>
    </row>
    <row r="22" spans="1:13">
      <c r="A22" s="176" t="s">
        <v>27</v>
      </c>
      <c r="B22" s="159" t="s">
        <v>12</v>
      </c>
      <c r="C22" s="177">
        <v>300000</v>
      </c>
      <c r="D22" s="716">
        <f t="shared" si="0"/>
        <v>300000</v>
      </c>
      <c r="E22" s="159" t="s">
        <v>12</v>
      </c>
      <c r="F22" s="177">
        <v>0</v>
      </c>
      <c r="G22" s="716">
        <v>0</v>
      </c>
      <c r="H22" s="159" t="s">
        <v>12</v>
      </c>
      <c r="I22" s="177">
        <v>0</v>
      </c>
      <c r="J22" s="716">
        <f t="shared" si="4"/>
        <v>0</v>
      </c>
      <c r="K22" s="159" t="s">
        <v>12</v>
      </c>
      <c r="L22" s="717">
        <f t="shared" si="2"/>
        <v>0</v>
      </c>
      <c r="M22" s="325">
        <f t="shared" si="3"/>
        <v>0</v>
      </c>
    </row>
    <row r="23" spans="1:13">
      <c r="A23" s="166"/>
      <c r="B23" s="166"/>
      <c r="C23" s="166"/>
      <c r="D23" s="166"/>
      <c r="E23" s="166"/>
      <c r="F23" s="166"/>
      <c r="G23" s="166"/>
      <c r="H23" s="166"/>
      <c r="I23" s="166"/>
      <c r="J23" s="166"/>
      <c r="K23" s="166"/>
      <c r="L23" s="166"/>
      <c r="M23" s="166"/>
    </row>
    <row r="24" spans="1:13" ht="14.25">
      <c r="A24" s="169" t="s">
        <v>531</v>
      </c>
      <c r="B24" s="159" t="s">
        <v>12</v>
      </c>
      <c r="C24" s="718">
        <f>SUM(C8:C22)</f>
        <v>76263218.5</v>
      </c>
      <c r="D24" s="718">
        <f>SUM(D8:D22)</f>
        <v>76263218.5</v>
      </c>
      <c r="E24" s="159" t="s">
        <v>12</v>
      </c>
      <c r="F24" s="718">
        <f>SUM(F8:F22)</f>
        <v>21146.29</v>
      </c>
      <c r="G24" s="718">
        <f>SUM(G8:G22)</f>
        <v>21146.29</v>
      </c>
      <c r="H24" s="159" t="s">
        <v>12</v>
      </c>
      <c r="I24" s="718">
        <f>SUM(I8:I22)</f>
        <v>31322.879999999997</v>
      </c>
      <c r="J24" s="718">
        <f>SUM(J8:J22)</f>
        <v>31322.879999999997</v>
      </c>
      <c r="K24" s="159" t="s">
        <v>12</v>
      </c>
      <c r="L24" s="325">
        <f t="shared" ref="L24:M24" si="5">I24/C24</f>
        <v>4.1072066739485954E-4</v>
      </c>
      <c r="M24" s="325">
        <f t="shared" si="5"/>
        <v>4.1072066739485954E-4</v>
      </c>
    </row>
    <row r="25" spans="1:13">
      <c r="A25" s="28"/>
      <c r="B25" s="28"/>
      <c r="C25" s="28"/>
      <c r="D25" s="28"/>
      <c r="E25" s="28"/>
      <c r="F25" s="28"/>
      <c r="G25" s="28"/>
      <c r="H25" s="28"/>
      <c r="I25" s="28"/>
      <c r="J25" s="28"/>
      <c r="K25" s="28"/>
      <c r="L25" s="28"/>
      <c r="M25" s="28"/>
    </row>
    <row r="26" spans="1:13" ht="15.75" customHeight="1">
      <c r="A26" s="956" t="s">
        <v>41</v>
      </c>
      <c r="B26" s="956"/>
      <c r="C26" s="956"/>
      <c r="D26" s="956"/>
      <c r="E26" s="956"/>
      <c r="F26" s="956"/>
      <c r="G26" s="956"/>
      <c r="H26" s="956"/>
      <c r="I26" s="956"/>
      <c r="J26" s="956"/>
      <c r="K26" s="956"/>
      <c r="L26" s="956"/>
      <c r="M26" s="956"/>
    </row>
    <row r="27" spans="1:13" ht="14.25">
      <c r="A27" s="952" t="s">
        <v>535</v>
      </c>
      <c r="B27" s="952"/>
      <c r="C27" s="952"/>
      <c r="D27" s="952"/>
      <c r="E27" s="952"/>
      <c r="F27" s="952"/>
      <c r="G27" s="952"/>
      <c r="H27" s="952"/>
      <c r="I27" s="952"/>
      <c r="J27" s="952"/>
      <c r="K27" s="952"/>
      <c r="L27" s="952"/>
      <c r="M27" s="952"/>
    </row>
    <row r="28" spans="1:13">
      <c r="A28" s="957" t="s">
        <v>42</v>
      </c>
      <c r="B28" s="957"/>
      <c r="C28" s="957"/>
      <c r="D28" s="957"/>
      <c r="E28" s="957"/>
      <c r="F28" s="957"/>
      <c r="G28" s="957"/>
      <c r="H28" s="957"/>
      <c r="I28" s="957"/>
      <c r="J28" s="957"/>
      <c r="K28" s="957"/>
      <c r="L28" s="957"/>
      <c r="M28" s="957"/>
    </row>
    <row r="29" spans="1:13">
      <c r="H29" s="124"/>
    </row>
  </sheetData>
  <mergeCells count="10">
    <mergeCell ref="A26:M26"/>
    <mergeCell ref="A27:M27"/>
    <mergeCell ref="A28:M28"/>
    <mergeCell ref="A1:M1"/>
    <mergeCell ref="A2:M2"/>
    <mergeCell ref="A3:M3"/>
    <mergeCell ref="B5:D5"/>
    <mergeCell ref="E5:G5"/>
    <mergeCell ref="H5:J5"/>
    <mergeCell ref="K5:M5"/>
  </mergeCells>
  <printOptions horizontalCentered="1" verticalCentered="1"/>
  <pageMargins left="0.25" right="0.25" top="0.5" bottom="0.5" header="0.3" footer="0.3"/>
  <pageSetup scale="72"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sqref="A1:E13"/>
    </sheetView>
  </sheetViews>
  <sheetFormatPr defaultRowHeight="12.75"/>
  <cols>
    <col min="1" max="1" width="17.5703125" customWidth="1"/>
    <col min="2" max="3" width="23.7109375" customWidth="1"/>
    <col min="4" max="5" width="26.7109375" customWidth="1"/>
    <col min="6" max="12" width="9.5703125" customWidth="1"/>
    <col min="13" max="13" width="13.5703125" customWidth="1"/>
  </cols>
  <sheetData>
    <row r="1" spans="1:14" s="37" customFormat="1" ht="15.75">
      <c r="A1" s="842" t="s">
        <v>427</v>
      </c>
      <c r="B1" s="842"/>
      <c r="C1" s="842"/>
      <c r="D1" s="842"/>
      <c r="E1" s="842"/>
    </row>
    <row r="2" spans="1:14" s="37" customFormat="1" ht="15.75">
      <c r="A2" s="842" t="s">
        <v>1</v>
      </c>
      <c r="B2" s="842"/>
      <c r="C2" s="842"/>
      <c r="D2" s="842"/>
      <c r="E2" s="842"/>
    </row>
    <row r="3" spans="1:14" ht="15.75">
      <c r="A3" s="935" t="s">
        <v>528</v>
      </c>
      <c r="B3" s="935"/>
      <c r="C3" s="935"/>
      <c r="D3" s="935"/>
      <c r="E3" s="935"/>
      <c r="F3" s="37"/>
      <c r="G3" s="37"/>
      <c r="H3" s="37"/>
      <c r="I3" s="37"/>
      <c r="J3" s="37"/>
      <c r="K3" s="37"/>
      <c r="L3" s="37"/>
      <c r="M3" s="37"/>
      <c r="N3" s="37"/>
    </row>
    <row r="4" spans="1:14" s="37" customFormat="1" ht="15.75">
      <c r="A4" s="308"/>
      <c r="B4" s="308"/>
      <c r="C4" s="308"/>
      <c r="D4" s="308"/>
      <c r="E4" s="308"/>
    </row>
    <row r="5" spans="1:14" ht="42.75" customHeight="1">
      <c r="A5" s="982">
        <v>2019</v>
      </c>
      <c r="B5" s="979" t="s">
        <v>428</v>
      </c>
      <c r="C5" s="980" t="s">
        <v>3</v>
      </c>
      <c r="D5" s="981" t="s">
        <v>510</v>
      </c>
      <c r="E5" s="981" t="s">
        <v>511</v>
      </c>
      <c r="F5" s="37"/>
      <c r="G5" s="37"/>
      <c r="H5" s="37"/>
      <c r="I5" s="37"/>
      <c r="J5" s="37"/>
      <c r="K5" s="37"/>
      <c r="L5" s="37"/>
      <c r="M5" s="37"/>
      <c r="N5" s="37"/>
    </row>
    <row r="6" spans="1:14">
      <c r="A6" s="983"/>
      <c r="B6" s="612" t="s">
        <v>9</v>
      </c>
      <c r="C6" s="612" t="s">
        <v>9</v>
      </c>
      <c r="D6" s="612" t="s">
        <v>9</v>
      </c>
      <c r="E6" s="612" t="s">
        <v>429</v>
      </c>
      <c r="F6" s="37"/>
      <c r="G6" s="37"/>
      <c r="H6" s="37"/>
      <c r="I6" s="37"/>
      <c r="J6" s="37"/>
      <c r="K6" s="37"/>
      <c r="L6" s="37"/>
      <c r="M6" s="37"/>
      <c r="N6" s="37"/>
    </row>
    <row r="7" spans="1:14">
      <c r="A7" s="3" t="s">
        <v>111</v>
      </c>
      <c r="B7" s="1"/>
      <c r="C7" s="1"/>
      <c r="D7" s="1"/>
      <c r="E7" s="1"/>
      <c r="F7" s="37"/>
      <c r="G7" s="37"/>
      <c r="H7" s="37"/>
      <c r="I7" s="37"/>
      <c r="J7" s="37"/>
      <c r="K7" s="37"/>
      <c r="L7" s="37"/>
      <c r="M7" s="37"/>
      <c r="N7" s="37"/>
    </row>
    <row r="8" spans="1:14" s="37" customFormat="1">
      <c r="A8" s="2" t="s">
        <v>430</v>
      </c>
      <c r="B8" s="29">
        <v>437502</v>
      </c>
      <c r="C8" s="433">
        <f>'CARE Table 1'!F13</f>
        <v>0</v>
      </c>
      <c r="D8" s="111">
        <f>'CARE Table 1'!I13</f>
        <v>79322.840000000026</v>
      </c>
      <c r="E8" s="366">
        <f>D8/B8</f>
        <v>0.18130851973248127</v>
      </c>
    </row>
    <row r="9" spans="1:14" s="37" customFormat="1" ht="13.5" thickBot="1">
      <c r="A9" s="409" t="s">
        <v>431</v>
      </c>
      <c r="B9" s="434">
        <v>0</v>
      </c>
      <c r="C9" s="434">
        <v>0</v>
      </c>
      <c r="D9" s="410">
        <v>0</v>
      </c>
      <c r="E9" s="430">
        <v>0</v>
      </c>
    </row>
    <row r="10" spans="1:14" s="12" customFormat="1" ht="13.5" thickBot="1">
      <c r="A10" s="195" t="s">
        <v>248</v>
      </c>
      <c r="B10" s="437">
        <f>SUM(B8:B9)</f>
        <v>437502</v>
      </c>
      <c r="C10" s="438">
        <f>SUM(C8:C9)</f>
        <v>0</v>
      </c>
      <c r="D10" s="437">
        <f>SUM(D8:D9)</f>
        <v>79322.840000000026</v>
      </c>
      <c r="E10" s="439">
        <f>SUM(E8:E9)</f>
        <v>0.18130851973248127</v>
      </c>
    </row>
    <row r="11" spans="1:14">
      <c r="A11" s="4"/>
      <c r="B11" s="37"/>
      <c r="C11" s="37"/>
      <c r="D11" s="37"/>
      <c r="E11" s="37"/>
      <c r="F11" s="37"/>
      <c r="G11" s="37"/>
      <c r="H11" s="37"/>
      <c r="I11" s="37"/>
      <c r="J11" s="37"/>
      <c r="K11" s="37"/>
      <c r="L11" s="37"/>
      <c r="M11" s="37"/>
      <c r="N11" s="37"/>
    </row>
    <row r="12" spans="1:14" ht="14.25">
      <c r="A12" s="956" t="s">
        <v>432</v>
      </c>
      <c r="B12" s="956"/>
      <c r="C12" s="956"/>
      <c r="D12" s="956"/>
      <c r="E12" s="956"/>
      <c r="F12" s="9"/>
      <c r="G12" s="9"/>
      <c r="H12" s="9"/>
      <c r="I12" s="9"/>
      <c r="J12" s="9"/>
      <c r="K12" s="9"/>
      <c r="L12" s="9"/>
      <c r="M12" s="9"/>
      <c r="N12" s="9"/>
    </row>
    <row r="13" spans="1:14" ht="25.5" customHeight="1">
      <c r="A13" s="984" t="s">
        <v>138</v>
      </c>
      <c r="B13" s="984"/>
      <c r="C13" s="984"/>
      <c r="D13" s="984"/>
      <c r="E13" s="984"/>
      <c r="F13" s="9"/>
      <c r="G13" s="9"/>
      <c r="H13" s="9"/>
      <c r="I13" s="9"/>
      <c r="J13" s="9"/>
      <c r="K13" s="9"/>
      <c r="L13" s="9"/>
      <c r="M13" s="9"/>
      <c r="N13" s="9"/>
    </row>
    <row r="14" spans="1:14">
      <c r="A14" s="9"/>
      <c r="B14" s="37"/>
      <c r="C14" s="37"/>
      <c r="D14" s="37"/>
      <c r="E14" s="37"/>
      <c r="F14" s="37"/>
      <c r="G14" s="37"/>
      <c r="H14" s="37"/>
      <c r="I14" s="37"/>
      <c r="J14" s="37"/>
      <c r="K14" s="37"/>
      <c r="L14" s="37"/>
      <c r="M14" s="37"/>
      <c r="N14" s="37"/>
    </row>
  </sheetData>
  <mergeCells count="6">
    <mergeCell ref="A13:E13"/>
    <mergeCell ref="A1:E1"/>
    <mergeCell ref="A2:E2"/>
    <mergeCell ref="A3:E3"/>
    <mergeCell ref="A5:A6"/>
    <mergeCell ref="A12:E12"/>
  </mergeCells>
  <printOptions horizontalCentered="1" verticalCentered="1" headings="1"/>
  <pageMargins left="0.25" right="0.25" top="0.5" bottom="0.5" header="0.3" footer="0.3"/>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75"/>
  <sheetViews>
    <sheetView zoomScale="80" zoomScaleNormal="80" workbookViewId="0">
      <selection activeCell="A9" sqref="A9"/>
    </sheetView>
  </sheetViews>
  <sheetFormatPr defaultColWidth="9.28515625" defaultRowHeight="12.75"/>
  <cols>
    <col min="1" max="1" width="89.5703125" style="37" customWidth="1"/>
    <col min="2" max="2" width="14.140625" style="37" customWidth="1"/>
    <col min="3" max="3" width="20.42578125" style="103" customWidth="1"/>
    <col min="4" max="4" width="11.7109375" style="37" bestFit="1" customWidth="1"/>
    <col min="5" max="5" width="13.42578125" style="37" customWidth="1"/>
    <col min="6" max="6" width="9.28515625" style="37"/>
    <col min="7" max="7" width="6.42578125" style="37" customWidth="1"/>
    <col min="8" max="8" width="7.5703125" style="37" customWidth="1"/>
    <col min="9" max="9" width="5.5703125" style="37" customWidth="1"/>
    <col min="10" max="10" width="6.5703125" style="37" bestFit="1" customWidth="1"/>
    <col min="11" max="11" width="20.7109375" style="37" customWidth="1"/>
    <col min="12" max="12" width="4.5703125" style="37" customWidth="1"/>
    <col min="13" max="13" width="6.42578125" style="37" bestFit="1" customWidth="1"/>
    <col min="14" max="14" width="25.7109375" style="37" bestFit="1" customWidth="1"/>
    <col min="15" max="15" width="13.5703125" style="103" customWidth="1"/>
    <col min="16" max="16384" width="9.28515625" style="37"/>
  </cols>
  <sheetData>
    <row r="1" spans="1:15" ht="18" customHeight="1">
      <c r="A1" s="939" t="s">
        <v>433</v>
      </c>
      <c r="B1" s="939"/>
      <c r="C1" s="569"/>
      <c r="D1" s="569"/>
      <c r="E1" s="569"/>
      <c r="F1" s="569"/>
      <c r="G1" s="569"/>
      <c r="H1" s="569"/>
      <c r="I1" s="569"/>
      <c r="J1" s="569"/>
      <c r="K1" s="569"/>
      <c r="L1" s="569"/>
      <c r="M1" s="569"/>
      <c r="N1" s="569"/>
      <c r="O1" s="570"/>
    </row>
    <row r="2" spans="1:15" ht="42.75" customHeight="1">
      <c r="A2" s="939" t="s">
        <v>434</v>
      </c>
      <c r="B2" s="939"/>
      <c r="C2" s="570"/>
      <c r="D2" s="570"/>
      <c r="E2" s="570"/>
      <c r="F2" s="570"/>
      <c r="G2" s="570"/>
      <c r="H2" s="570"/>
      <c r="I2" s="570"/>
      <c r="J2" s="570"/>
      <c r="K2" s="570"/>
      <c r="L2" s="570"/>
      <c r="M2" s="570"/>
      <c r="N2" s="570"/>
      <c r="O2" s="570"/>
    </row>
    <row r="3" spans="1:15" ht="18" customHeight="1">
      <c r="A3" s="939" t="s">
        <v>1</v>
      </c>
      <c r="B3" s="939"/>
      <c r="C3" s="570"/>
      <c r="D3" s="570"/>
      <c r="E3" s="570"/>
      <c r="F3" s="570"/>
      <c r="G3" s="570"/>
      <c r="H3" s="570"/>
      <c r="I3" s="570"/>
      <c r="J3" s="570"/>
      <c r="K3" s="570"/>
      <c r="L3" s="570"/>
      <c r="M3" s="570"/>
      <c r="N3" s="570"/>
      <c r="O3" s="570"/>
    </row>
    <row r="4" spans="1:15" ht="18" customHeight="1">
      <c r="A4" s="939" t="s">
        <v>541</v>
      </c>
      <c r="B4" s="939"/>
      <c r="C4" s="571"/>
      <c r="D4" s="571"/>
      <c r="E4" s="571"/>
      <c r="F4" s="571"/>
      <c r="G4" s="571"/>
      <c r="H4" s="571"/>
      <c r="I4" s="571"/>
      <c r="J4" s="571"/>
      <c r="K4" s="571"/>
      <c r="L4" s="571"/>
      <c r="M4" s="571"/>
      <c r="N4" s="571"/>
      <c r="O4" s="571"/>
    </row>
    <row r="5" spans="1:15" ht="18" customHeight="1">
      <c r="A5" s="621" t="s">
        <v>435</v>
      </c>
      <c r="B5" s="621">
        <v>834</v>
      </c>
      <c r="C5" s="571"/>
      <c r="D5" s="571"/>
      <c r="E5" s="571"/>
      <c r="F5" s="571"/>
      <c r="G5" s="571"/>
      <c r="H5" s="571"/>
      <c r="I5" s="571"/>
      <c r="J5" s="571"/>
      <c r="K5" s="571"/>
      <c r="L5" s="571"/>
      <c r="M5" s="571"/>
      <c r="N5" s="571"/>
      <c r="O5" s="571"/>
    </row>
    <row r="6" spans="1:15" ht="19.5" thickBot="1">
      <c r="A6" s="571"/>
      <c r="B6" s="571"/>
      <c r="C6" s="37"/>
      <c r="O6" s="37"/>
    </row>
    <row r="7" spans="1:15" ht="18.75" thickBot="1">
      <c r="A7" s="937" t="s">
        <v>436</v>
      </c>
      <c r="B7" s="938"/>
      <c r="C7" s="37"/>
      <c r="O7" s="37"/>
    </row>
    <row r="8" spans="1:15" ht="16.5" thickBot="1">
      <c r="A8" s="587" t="s">
        <v>437</v>
      </c>
      <c r="B8" s="588">
        <v>0</v>
      </c>
      <c r="C8" s="37"/>
      <c r="O8" s="37"/>
    </row>
    <row r="9" spans="1:15" ht="16.5" thickBot="1">
      <c r="A9" s="587" t="s">
        <v>438</v>
      </c>
      <c r="B9" s="588">
        <v>0</v>
      </c>
      <c r="C9" s="37"/>
      <c r="O9" s="37"/>
    </row>
    <row r="10" spans="1:15" ht="19.5" thickBot="1">
      <c r="A10" s="587" t="s">
        <v>439</v>
      </c>
      <c r="B10" s="588">
        <v>4</v>
      </c>
      <c r="C10" s="37"/>
      <c r="O10" s="37"/>
    </row>
    <row r="11" spans="1:15" ht="19.5" thickBot="1">
      <c r="A11" s="587" t="s">
        <v>440</v>
      </c>
      <c r="B11" s="588">
        <v>0</v>
      </c>
      <c r="C11" s="37"/>
      <c r="O11" s="37"/>
    </row>
    <row r="12" spans="1:15" ht="16.5" thickBot="1">
      <c r="A12" s="587" t="s">
        <v>441</v>
      </c>
      <c r="B12" s="588">
        <v>0</v>
      </c>
      <c r="C12" s="37"/>
      <c r="O12" s="37"/>
    </row>
    <row r="13" spans="1:15" ht="16.5" thickBot="1">
      <c r="A13" s="587" t="s">
        <v>514</v>
      </c>
      <c r="B13" s="588">
        <v>2</v>
      </c>
      <c r="C13" s="37"/>
      <c r="O13" s="37"/>
    </row>
    <row r="14" spans="1:15" ht="16.5" thickBot="1">
      <c r="A14" s="587" t="s">
        <v>442</v>
      </c>
      <c r="B14" s="588">
        <v>0</v>
      </c>
      <c r="C14" s="37"/>
      <c r="O14" s="37"/>
    </row>
    <row r="15" spans="1:15" ht="16.5" thickBot="1">
      <c r="A15" s="587" t="s">
        <v>443</v>
      </c>
      <c r="B15" s="588">
        <v>0</v>
      </c>
      <c r="C15" s="37"/>
      <c r="O15" s="37"/>
    </row>
    <row r="16" spans="1:15" ht="16.5" thickBot="1">
      <c r="A16" s="587" t="s">
        <v>444</v>
      </c>
      <c r="B16" s="588">
        <v>1</v>
      </c>
      <c r="C16" s="37"/>
      <c r="O16" s="37"/>
    </row>
    <row r="17" spans="1:15" ht="16.5" thickBot="1">
      <c r="A17" s="587" t="s">
        <v>445</v>
      </c>
      <c r="B17" s="588">
        <v>0</v>
      </c>
      <c r="C17" s="37"/>
      <c r="O17" s="37"/>
    </row>
    <row r="18" spans="1:15" ht="16.5" thickBot="1">
      <c r="A18" s="587" t="s">
        <v>446</v>
      </c>
      <c r="B18" s="588">
        <v>1</v>
      </c>
      <c r="C18" s="37"/>
      <c r="O18" s="37"/>
    </row>
    <row r="19" spans="1:15" ht="16.5" thickBot="1">
      <c r="A19" s="587" t="s">
        <v>447</v>
      </c>
      <c r="B19" s="588">
        <v>2</v>
      </c>
      <c r="C19" s="37"/>
      <c r="O19" s="37"/>
    </row>
    <row r="20" spans="1:15" ht="16.5" thickBot="1">
      <c r="A20" s="587" t="s">
        <v>448</v>
      </c>
      <c r="B20" s="588">
        <v>0</v>
      </c>
      <c r="C20" s="37"/>
      <c r="O20" s="37"/>
    </row>
    <row r="21" spans="1:15" ht="16.5" thickBot="1">
      <c r="A21" s="587" t="s">
        <v>449</v>
      </c>
      <c r="B21" s="588">
        <v>2</v>
      </c>
      <c r="C21" s="37"/>
      <c r="O21" s="37"/>
    </row>
    <row r="22" spans="1:15" ht="16.5" thickBot="1">
      <c r="A22" s="587" t="s">
        <v>450</v>
      </c>
      <c r="B22" s="588">
        <v>0</v>
      </c>
      <c r="C22" s="37"/>
      <c r="O22" s="37"/>
    </row>
    <row r="23" spans="1:15" ht="16.5" thickBot="1">
      <c r="A23" s="587" t="s">
        <v>451</v>
      </c>
      <c r="B23" s="588">
        <v>0</v>
      </c>
      <c r="C23" s="37"/>
      <c r="O23" s="37"/>
    </row>
    <row r="24" spans="1:15" ht="16.5" thickBot="1">
      <c r="A24" s="589" t="s">
        <v>452</v>
      </c>
      <c r="B24" s="590">
        <v>12</v>
      </c>
      <c r="C24" s="37"/>
      <c r="O24" s="37"/>
    </row>
    <row r="25" spans="1:15" ht="30.75" customHeight="1">
      <c r="A25" s="985" t="s">
        <v>508</v>
      </c>
      <c r="B25" s="985"/>
      <c r="C25" s="37"/>
      <c r="O25" s="37"/>
    </row>
    <row r="26" spans="1:15" ht="14.25">
      <c r="B26" s="568"/>
      <c r="C26" s="37"/>
      <c r="O26" s="37"/>
    </row>
    <row r="27" spans="1:15" ht="15" thickBot="1">
      <c r="A27" s="568"/>
      <c r="B27" s="568"/>
      <c r="C27" s="37"/>
      <c r="O27" s="37"/>
    </row>
    <row r="28" spans="1:15" ht="18.75" thickBot="1">
      <c r="A28" s="937" t="s">
        <v>453</v>
      </c>
      <c r="B28" s="938"/>
      <c r="C28" s="37"/>
      <c r="O28" s="37"/>
    </row>
    <row r="29" spans="1:15" ht="16.5" thickBot="1">
      <c r="A29" s="587" t="s">
        <v>476</v>
      </c>
      <c r="B29" s="588">
        <v>1</v>
      </c>
      <c r="C29" s="37"/>
      <c r="O29" s="37"/>
    </row>
    <row r="30" spans="1:15" ht="16.5" thickBot="1">
      <c r="A30" s="587" t="s">
        <v>477</v>
      </c>
      <c r="B30" s="588">
        <v>3</v>
      </c>
      <c r="C30" s="37"/>
      <c r="O30" s="37"/>
    </row>
    <row r="31" spans="1:15" ht="16.5" thickBot="1">
      <c r="A31" s="587" t="s">
        <v>454</v>
      </c>
      <c r="B31" s="588">
        <v>4</v>
      </c>
      <c r="C31" s="37"/>
      <c r="O31" s="37"/>
    </row>
    <row r="32" spans="1:15" ht="16.5" thickBot="1">
      <c r="A32" s="589" t="s">
        <v>452</v>
      </c>
      <c r="B32" s="590">
        <v>8</v>
      </c>
      <c r="C32" s="37"/>
      <c r="O32" s="37"/>
    </row>
    <row r="33" spans="1:15" ht="14.25">
      <c r="A33" s="568"/>
      <c r="B33" s="568"/>
      <c r="C33" s="37"/>
      <c r="O33" s="37"/>
    </row>
    <row r="34" spans="1:15" ht="15" thickBot="1">
      <c r="A34" s="568"/>
      <c r="B34" s="568"/>
      <c r="C34" s="37"/>
      <c r="O34" s="37"/>
    </row>
    <row r="35" spans="1:15" ht="18.75" thickBot="1">
      <c r="A35" s="937" t="s">
        <v>505</v>
      </c>
      <c r="B35" s="938"/>
      <c r="C35" s="37"/>
      <c r="O35" s="37"/>
    </row>
    <row r="36" spans="1:15" ht="16.5" thickBot="1">
      <c r="A36" s="587" t="s">
        <v>437</v>
      </c>
      <c r="B36" s="588">
        <v>0</v>
      </c>
      <c r="C36" s="37"/>
      <c r="O36" s="37"/>
    </row>
    <row r="37" spans="1:15" ht="16.5" thickBot="1">
      <c r="A37" s="587" t="s">
        <v>438</v>
      </c>
      <c r="B37" s="588">
        <v>0</v>
      </c>
      <c r="C37" s="37"/>
      <c r="O37" s="37"/>
    </row>
    <row r="38" spans="1:15" ht="16.5" thickBot="1">
      <c r="A38" s="587" t="s">
        <v>455</v>
      </c>
      <c r="B38" s="588">
        <v>2</v>
      </c>
      <c r="C38" s="37"/>
      <c r="O38" s="37"/>
    </row>
    <row r="39" spans="1:15" ht="16.5" thickBot="1">
      <c r="A39" s="587" t="s">
        <v>456</v>
      </c>
      <c r="B39" s="588">
        <v>0</v>
      </c>
      <c r="C39" s="37"/>
      <c r="O39" s="37"/>
    </row>
    <row r="40" spans="1:15" ht="16.5" thickBot="1">
      <c r="A40" s="587" t="s">
        <v>457</v>
      </c>
      <c r="B40" s="588">
        <v>0</v>
      </c>
      <c r="C40" s="37"/>
      <c r="O40" s="37"/>
    </row>
    <row r="41" spans="1:15" ht="16.5" thickBot="1">
      <c r="A41" s="587" t="s">
        <v>458</v>
      </c>
      <c r="B41" s="588">
        <v>0</v>
      </c>
      <c r="C41" s="37"/>
      <c r="O41" s="37"/>
    </row>
    <row r="42" spans="1:15" ht="16.5" thickBot="1">
      <c r="A42" s="587" t="s">
        <v>459</v>
      </c>
      <c r="B42" s="588">
        <v>0</v>
      </c>
      <c r="C42" s="37"/>
      <c r="O42" s="37"/>
    </row>
    <row r="43" spans="1:15" ht="16.5" thickBot="1">
      <c r="A43" s="587" t="s">
        <v>460</v>
      </c>
      <c r="B43" s="588">
        <v>0</v>
      </c>
      <c r="C43" s="37"/>
      <c r="O43" s="37"/>
    </row>
    <row r="44" spans="1:15" ht="16.5" thickBot="1">
      <c r="A44" s="587" t="s">
        <v>461</v>
      </c>
      <c r="B44" s="588">
        <v>0</v>
      </c>
      <c r="C44" s="37"/>
      <c r="O44" s="37"/>
    </row>
    <row r="45" spans="1:15" ht="16.5" thickBot="1">
      <c r="A45" s="587" t="s">
        <v>462</v>
      </c>
      <c r="B45" s="588">
        <v>0</v>
      </c>
      <c r="C45" s="37"/>
      <c r="O45" s="37"/>
    </row>
    <row r="46" spans="1:15" ht="16.5" thickBot="1">
      <c r="A46" s="587" t="s">
        <v>463</v>
      </c>
      <c r="B46" s="588">
        <v>0</v>
      </c>
      <c r="C46" s="37"/>
      <c r="O46" s="37"/>
    </row>
    <row r="47" spans="1:15" ht="16.5" thickBot="1">
      <c r="A47" s="587" t="s">
        <v>464</v>
      </c>
      <c r="B47" s="588">
        <v>0</v>
      </c>
      <c r="C47" s="37"/>
      <c r="O47" s="37"/>
    </row>
    <row r="48" spans="1:15" ht="16.5" thickBot="1">
      <c r="A48" s="587" t="s">
        <v>465</v>
      </c>
      <c r="B48" s="588">
        <v>0</v>
      </c>
      <c r="C48" s="37"/>
      <c r="O48" s="37"/>
    </row>
    <row r="49" spans="1:15" ht="16.5" thickBot="1">
      <c r="A49" s="587" t="s">
        <v>466</v>
      </c>
      <c r="B49" s="588">
        <v>6</v>
      </c>
      <c r="C49" s="37"/>
      <c r="O49" s="37"/>
    </row>
    <row r="50" spans="1:15" ht="16.5" thickBot="1">
      <c r="A50" s="587" t="s">
        <v>467</v>
      </c>
      <c r="B50" s="588">
        <v>45</v>
      </c>
      <c r="C50" s="37"/>
      <c r="O50" s="37"/>
    </row>
    <row r="51" spans="1:15" ht="16.5" thickBot="1">
      <c r="A51" s="587" t="s">
        <v>468</v>
      </c>
      <c r="B51" s="588">
        <v>22</v>
      </c>
      <c r="C51" s="37"/>
      <c r="O51" s="37"/>
    </row>
    <row r="52" spans="1:15" ht="16.5" thickBot="1">
      <c r="A52" s="587" t="s">
        <v>469</v>
      </c>
      <c r="B52" s="588">
        <v>0</v>
      </c>
      <c r="C52" s="37"/>
      <c r="O52" s="37"/>
    </row>
    <row r="53" spans="1:15" ht="16.5" thickBot="1">
      <c r="A53" s="587" t="s">
        <v>470</v>
      </c>
      <c r="B53" s="588">
        <v>0</v>
      </c>
      <c r="C53" s="37"/>
      <c r="O53" s="37"/>
    </row>
    <row r="54" spans="1:15" ht="16.5" thickBot="1">
      <c r="A54" s="587" t="s">
        <v>471</v>
      </c>
      <c r="B54" s="588">
        <v>0</v>
      </c>
      <c r="C54" s="37"/>
      <c r="O54" s="37"/>
    </row>
    <row r="55" spans="1:15" ht="16.5" thickBot="1">
      <c r="A55" s="587" t="s">
        <v>472</v>
      </c>
      <c r="B55" s="588">
        <v>0</v>
      </c>
      <c r="C55" s="37"/>
      <c r="O55" s="37"/>
    </row>
    <row r="56" spans="1:15" ht="16.5" thickBot="1">
      <c r="A56" s="587" t="s">
        <v>473</v>
      </c>
      <c r="B56" s="588">
        <v>0</v>
      </c>
      <c r="C56" s="37"/>
      <c r="O56" s="37"/>
    </row>
    <row r="57" spans="1:15" ht="19.5" thickBot="1">
      <c r="A57" s="587" t="s">
        <v>474</v>
      </c>
      <c r="B57" s="588">
        <v>0</v>
      </c>
      <c r="C57" s="37"/>
      <c r="O57" s="37"/>
    </row>
    <row r="58" spans="1:15" ht="16.5" thickBot="1">
      <c r="A58" s="587" t="s">
        <v>475</v>
      </c>
      <c r="B58" s="588">
        <v>1</v>
      </c>
      <c r="C58" s="37"/>
      <c r="O58" s="37"/>
    </row>
    <row r="59" spans="1:15" ht="16.5" thickBot="1">
      <c r="A59" s="587" t="s">
        <v>446</v>
      </c>
      <c r="B59" s="588">
        <v>3</v>
      </c>
      <c r="C59" s="37"/>
      <c r="O59" s="37"/>
    </row>
    <row r="60" spans="1:15" ht="16.5" thickBot="1">
      <c r="A60" s="587" t="s">
        <v>447</v>
      </c>
      <c r="B60" s="588">
        <v>0</v>
      </c>
      <c r="C60" s="37"/>
      <c r="O60" s="37"/>
    </row>
    <row r="61" spans="1:15" ht="16.5" thickBot="1">
      <c r="A61" s="587" t="s">
        <v>451</v>
      </c>
      <c r="B61" s="588">
        <v>0</v>
      </c>
      <c r="C61" s="37"/>
      <c r="O61" s="37"/>
    </row>
    <row r="62" spans="1:15" ht="16.5" thickBot="1">
      <c r="A62" s="589" t="s">
        <v>452</v>
      </c>
      <c r="B62" s="590">
        <v>79</v>
      </c>
      <c r="C62" s="37"/>
      <c r="O62" s="37"/>
    </row>
    <row r="63" spans="1:15" ht="14.25">
      <c r="A63" s="568"/>
      <c r="B63" s="568"/>
      <c r="C63" s="37"/>
      <c r="O63" s="37"/>
    </row>
    <row r="64" spans="1:15" ht="15" thickBot="1">
      <c r="A64" s="568"/>
      <c r="B64" s="568"/>
      <c r="C64" s="37"/>
      <c r="O64" s="37"/>
    </row>
    <row r="65" spans="1:15" ht="18.75" thickBot="1">
      <c r="A65" s="937" t="s">
        <v>506</v>
      </c>
      <c r="B65" s="938"/>
      <c r="C65" s="37"/>
      <c r="O65" s="37"/>
    </row>
    <row r="66" spans="1:15" ht="16.5" thickBot="1">
      <c r="A66" s="587" t="s">
        <v>500</v>
      </c>
      <c r="B66" s="588">
        <v>2</v>
      </c>
      <c r="C66" s="37"/>
      <c r="O66" s="37"/>
    </row>
    <row r="67" spans="1:15" ht="16.5" thickBot="1">
      <c r="A67" s="587" t="s">
        <v>476</v>
      </c>
      <c r="B67" s="588">
        <v>13</v>
      </c>
      <c r="C67" s="37"/>
      <c r="O67" s="37"/>
    </row>
    <row r="68" spans="1:15" ht="16.5" thickBot="1">
      <c r="A68" s="587" t="s">
        <v>491</v>
      </c>
      <c r="B68" s="588">
        <v>28</v>
      </c>
      <c r="C68" s="37"/>
      <c r="O68" s="37"/>
    </row>
    <row r="69" spans="1:15" ht="16.5" thickBot="1">
      <c r="A69" s="587" t="s">
        <v>477</v>
      </c>
      <c r="B69" s="588">
        <v>22</v>
      </c>
      <c r="C69" s="37"/>
      <c r="O69" s="37"/>
    </row>
    <row r="70" spans="1:15" ht="16.5" thickBot="1">
      <c r="A70" s="587" t="s">
        <v>492</v>
      </c>
      <c r="B70" s="588">
        <v>1</v>
      </c>
      <c r="C70" s="37"/>
      <c r="O70" s="37"/>
    </row>
    <row r="71" spans="1:15" ht="16.5" thickBot="1">
      <c r="A71" s="587" t="s">
        <v>454</v>
      </c>
      <c r="B71" s="588">
        <v>5</v>
      </c>
      <c r="C71" s="37"/>
      <c r="O71" s="37"/>
    </row>
    <row r="72" spans="1:15" ht="16.5" thickBot="1">
      <c r="A72" s="587" t="s">
        <v>479</v>
      </c>
      <c r="B72" s="588">
        <v>8</v>
      </c>
      <c r="C72" s="37"/>
      <c r="O72" s="37"/>
    </row>
    <row r="73" spans="1:15" ht="16.5" thickBot="1">
      <c r="A73" s="589" t="s">
        <v>452</v>
      </c>
      <c r="B73" s="590">
        <v>79</v>
      </c>
      <c r="C73" s="37"/>
      <c r="O73" s="37"/>
    </row>
    <row r="74" spans="1:15" ht="14.25">
      <c r="A74" s="568"/>
      <c r="B74" s="568"/>
      <c r="C74" s="37"/>
      <c r="O74" s="37"/>
    </row>
    <row r="75" spans="1:15" ht="33" customHeight="1">
      <c r="A75" s="936" t="s">
        <v>507</v>
      </c>
      <c r="B75" s="936"/>
    </row>
  </sheetData>
  <mergeCells count="10">
    <mergeCell ref="A75:B75"/>
    <mergeCell ref="A35:B35"/>
    <mergeCell ref="A65:B65"/>
    <mergeCell ref="A1:B1"/>
    <mergeCell ref="A3:B3"/>
    <mergeCell ref="A4:B4"/>
    <mergeCell ref="A7:B7"/>
    <mergeCell ref="A28:B28"/>
    <mergeCell ref="A2:B2"/>
    <mergeCell ref="A25:B25"/>
  </mergeCells>
  <printOptions horizontalCentered="1" verticalCentered="1"/>
  <pageMargins left="0.25" right="0.25" top="0.5" bottom="0.5" header="0.3" footer="0.3"/>
  <pageSetup scale="55" orientation="portrait" r:id="rId1"/>
  <customProperties>
    <customPr name="_pios_id" r:id="rId2"/>
  </customPropertie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64"/>
  <sheetViews>
    <sheetView tabSelected="1" zoomScaleNormal="100" workbookViewId="0">
      <selection activeCell="D70" sqref="D70"/>
    </sheetView>
  </sheetViews>
  <sheetFormatPr defaultRowHeight="15"/>
  <cols>
    <col min="1" max="1" width="9.140625" style="380" customWidth="1"/>
    <col min="2" max="2" width="13.140625" style="380" customWidth="1"/>
    <col min="3" max="3" width="29.42578125" style="380" customWidth="1"/>
    <col min="4" max="4" width="9.7109375" style="386" customWidth="1"/>
    <col min="5" max="6" width="13" style="386" customWidth="1"/>
    <col min="7" max="7" width="27.5703125" style="380" customWidth="1"/>
    <col min="8" max="256" width="9.28515625" style="380"/>
    <col min="257" max="257" width="11.28515625" style="380" customWidth="1"/>
    <col min="258" max="258" width="13.5703125" style="380" customWidth="1"/>
    <col min="259" max="259" width="30.5703125" style="380" customWidth="1"/>
    <col min="260" max="260" width="14.28515625" style="380" customWidth="1"/>
    <col min="261" max="261" width="10.28515625" style="380" customWidth="1"/>
    <col min="262" max="262" width="11.5703125" style="380" customWidth="1"/>
    <col min="263" max="263" width="20" style="380" customWidth="1"/>
    <col min="264" max="512" width="9.28515625" style="380"/>
    <col min="513" max="513" width="11.28515625" style="380" customWidth="1"/>
    <col min="514" max="514" width="13.5703125" style="380" customWidth="1"/>
    <col min="515" max="515" width="30.5703125" style="380" customWidth="1"/>
    <col min="516" max="516" width="14.28515625" style="380" customWidth="1"/>
    <col min="517" max="517" width="10.28515625" style="380" customWidth="1"/>
    <col min="518" max="518" width="11.5703125" style="380" customWidth="1"/>
    <col min="519" max="519" width="20" style="380" customWidth="1"/>
    <col min="520" max="768" width="9.28515625" style="380"/>
    <col min="769" max="769" width="11.28515625" style="380" customWidth="1"/>
    <col min="770" max="770" width="13.5703125" style="380" customWidth="1"/>
    <col min="771" max="771" width="30.5703125" style="380" customWidth="1"/>
    <col min="772" max="772" width="14.28515625" style="380" customWidth="1"/>
    <col min="773" max="773" width="10.28515625" style="380" customWidth="1"/>
    <col min="774" max="774" width="11.5703125" style="380" customWidth="1"/>
    <col min="775" max="775" width="20" style="380" customWidth="1"/>
    <col min="776" max="1024" width="9.28515625" style="380"/>
    <col min="1025" max="1025" width="11.28515625" style="380" customWidth="1"/>
    <col min="1026" max="1026" width="13.5703125" style="380" customWidth="1"/>
    <col min="1027" max="1027" width="30.5703125" style="380" customWidth="1"/>
    <col min="1028" max="1028" width="14.28515625" style="380" customWidth="1"/>
    <col min="1029" max="1029" width="10.28515625" style="380" customWidth="1"/>
    <col min="1030" max="1030" width="11.5703125" style="380" customWidth="1"/>
    <col min="1031" max="1031" width="20" style="380" customWidth="1"/>
    <col min="1032" max="1280" width="9.28515625" style="380"/>
    <col min="1281" max="1281" width="11.28515625" style="380" customWidth="1"/>
    <col min="1282" max="1282" width="13.5703125" style="380" customWidth="1"/>
    <col min="1283" max="1283" width="30.5703125" style="380" customWidth="1"/>
    <col min="1284" max="1284" width="14.28515625" style="380" customWidth="1"/>
    <col min="1285" max="1285" width="10.28515625" style="380" customWidth="1"/>
    <col min="1286" max="1286" width="11.5703125" style="380" customWidth="1"/>
    <col min="1287" max="1287" width="20" style="380" customWidth="1"/>
    <col min="1288" max="1536" width="9.28515625" style="380"/>
    <col min="1537" max="1537" width="11.28515625" style="380" customWidth="1"/>
    <col min="1538" max="1538" width="13.5703125" style="380" customWidth="1"/>
    <col min="1539" max="1539" width="30.5703125" style="380" customWidth="1"/>
    <col min="1540" max="1540" width="14.28515625" style="380" customWidth="1"/>
    <col min="1541" max="1541" width="10.28515625" style="380" customWidth="1"/>
    <col min="1542" max="1542" width="11.5703125" style="380" customWidth="1"/>
    <col min="1543" max="1543" width="20" style="380" customWidth="1"/>
    <col min="1544" max="1792" width="9.28515625" style="380"/>
    <col min="1793" max="1793" width="11.28515625" style="380" customWidth="1"/>
    <col min="1794" max="1794" width="13.5703125" style="380" customWidth="1"/>
    <col min="1795" max="1795" width="30.5703125" style="380" customWidth="1"/>
    <col min="1796" max="1796" width="14.28515625" style="380" customWidth="1"/>
    <col min="1797" max="1797" width="10.28515625" style="380" customWidth="1"/>
    <col min="1798" max="1798" width="11.5703125" style="380" customWidth="1"/>
    <col min="1799" max="1799" width="20" style="380" customWidth="1"/>
    <col min="1800" max="2048" width="9.28515625" style="380"/>
    <col min="2049" max="2049" width="11.28515625" style="380" customWidth="1"/>
    <col min="2050" max="2050" width="13.5703125" style="380" customWidth="1"/>
    <col min="2051" max="2051" width="30.5703125" style="380" customWidth="1"/>
    <col min="2052" max="2052" width="14.28515625" style="380" customWidth="1"/>
    <col min="2053" max="2053" width="10.28515625" style="380" customWidth="1"/>
    <col min="2054" max="2054" width="11.5703125" style="380" customWidth="1"/>
    <col min="2055" max="2055" width="20" style="380" customWidth="1"/>
    <col min="2056" max="2304" width="9.28515625" style="380"/>
    <col min="2305" max="2305" width="11.28515625" style="380" customWidth="1"/>
    <col min="2306" max="2306" width="13.5703125" style="380" customWidth="1"/>
    <col min="2307" max="2307" width="30.5703125" style="380" customWidth="1"/>
    <col min="2308" max="2308" width="14.28515625" style="380" customWidth="1"/>
    <col min="2309" max="2309" width="10.28515625" style="380" customWidth="1"/>
    <col min="2310" max="2310" width="11.5703125" style="380" customWidth="1"/>
    <col min="2311" max="2311" width="20" style="380" customWidth="1"/>
    <col min="2312" max="2560" width="9.28515625" style="380"/>
    <col min="2561" max="2561" width="11.28515625" style="380" customWidth="1"/>
    <col min="2562" max="2562" width="13.5703125" style="380" customWidth="1"/>
    <col min="2563" max="2563" width="30.5703125" style="380" customWidth="1"/>
    <col min="2564" max="2564" width="14.28515625" style="380" customWidth="1"/>
    <col min="2565" max="2565" width="10.28515625" style="380" customWidth="1"/>
    <col min="2566" max="2566" width="11.5703125" style="380" customWidth="1"/>
    <col min="2567" max="2567" width="20" style="380" customWidth="1"/>
    <col min="2568" max="2816" width="9.28515625" style="380"/>
    <col min="2817" max="2817" width="11.28515625" style="380" customWidth="1"/>
    <col min="2818" max="2818" width="13.5703125" style="380" customWidth="1"/>
    <col min="2819" max="2819" width="30.5703125" style="380" customWidth="1"/>
    <col min="2820" max="2820" width="14.28515625" style="380" customWidth="1"/>
    <col min="2821" max="2821" width="10.28515625" style="380" customWidth="1"/>
    <col min="2822" max="2822" width="11.5703125" style="380" customWidth="1"/>
    <col min="2823" max="2823" width="20" style="380" customWidth="1"/>
    <col min="2824" max="3072" width="9.28515625" style="380"/>
    <col min="3073" max="3073" width="11.28515625" style="380" customWidth="1"/>
    <col min="3074" max="3074" width="13.5703125" style="380" customWidth="1"/>
    <col min="3075" max="3075" width="30.5703125" style="380" customWidth="1"/>
    <col min="3076" max="3076" width="14.28515625" style="380" customWidth="1"/>
    <col min="3077" max="3077" width="10.28515625" style="380" customWidth="1"/>
    <col min="3078" max="3078" width="11.5703125" style="380" customWidth="1"/>
    <col min="3079" max="3079" width="20" style="380" customWidth="1"/>
    <col min="3080" max="3328" width="9.28515625" style="380"/>
    <col min="3329" max="3329" width="11.28515625" style="380" customWidth="1"/>
    <col min="3330" max="3330" width="13.5703125" style="380" customWidth="1"/>
    <col min="3331" max="3331" width="30.5703125" style="380" customWidth="1"/>
    <col min="3332" max="3332" width="14.28515625" style="380" customWidth="1"/>
    <col min="3333" max="3333" width="10.28515625" style="380" customWidth="1"/>
    <col min="3334" max="3334" width="11.5703125" style="380" customWidth="1"/>
    <col min="3335" max="3335" width="20" style="380" customWidth="1"/>
    <col min="3336" max="3584" width="9.28515625" style="380"/>
    <col min="3585" max="3585" width="11.28515625" style="380" customWidth="1"/>
    <col min="3586" max="3586" width="13.5703125" style="380" customWidth="1"/>
    <col min="3587" max="3587" width="30.5703125" style="380" customWidth="1"/>
    <col min="3588" max="3588" width="14.28515625" style="380" customWidth="1"/>
    <col min="3589" max="3589" width="10.28515625" style="380" customWidth="1"/>
    <col min="3590" max="3590" width="11.5703125" style="380" customWidth="1"/>
    <col min="3591" max="3591" width="20" style="380" customWidth="1"/>
    <col min="3592" max="3840" width="9.28515625" style="380"/>
    <col min="3841" max="3841" width="11.28515625" style="380" customWidth="1"/>
    <col min="3842" max="3842" width="13.5703125" style="380" customWidth="1"/>
    <col min="3843" max="3843" width="30.5703125" style="380" customWidth="1"/>
    <col min="3844" max="3844" width="14.28515625" style="380" customWidth="1"/>
    <col min="3845" max="3845" width="10.28515625" style="380" customWidth="1"/>
    <col min="3846" max="3846" width="11.5703125" style="380" customWidth="1"/>
    <col min="3847" max="3847" width="20" style="380" customWidth="1"/>
    <col min="3848" max="4096" width="9.28515625" style="380"/>
    <col min="4097" max="4097" width="11.28515625" style="380" customWidth="1"/>
    <col min="4098" max="4098" width="13.5703125" style="380" customWidth="1"/>
    <col min="4099" max="4099" width="30.5703125" style="380" customWidth="1"/>
    <col min="4100" max="4100" width="14.28515625" style="380" customWidth="1"/>
    <col min="4101" max="4101" width="10.28515625" style="380" customWidth="1"/>
    <col min="4102" max="4102" width="11.5703125" style="380" customWidth="1"/>
    <col min="4103" max="4103" width="20" style="380" customWidth="1"/>
    <col min="4104" max="4352" width="9.28515625" style="380"/>
    <col min="4353" max="4353" width="11.28515625" style="380" customWidth="1"/>
    <col min="4354" max="4354" width="13.5703125" style="380" customWidth="1"/>
    <col min="4355" max="4355" width="30.5703125" style="380" customWidth="1"/>
    <col min="4356" max="4356" width="14.28515625" style="380" customWidth="1"/>
    <col min="4357" max="4357" width="10.28515625" style="380" customWidth="1"/>
    <col min="4358" max="4358" width="11.5703125" style="380" customWidth="1"/>
    <col min="4359" max="4359" width="20" style="380" customWidth="1"/>
    <col min="4360" max="4608" width="9.28515625" style="380"/>
    <col min="4609" max="4609" width="11.28515625" style="380" customWidth="1"/>
    <col min="4610" max="4610" width="13.5703125" style="380" customWidth="1"/>
    <col min="4611" max="4611" width="30.5703125" style="380" customWidth="1"/>
    <col min="4612" max="4612" width="14.28515625" style="380" customWidth="1"/>
    <col min="4613" max="4613" width="10.28515625" style="380" customWidth="1"/>
    <col min="4614" max="4614" width="11.5703125" style="380" customWidth="1"/>
    <col min="4615" max="4615" width="20" style="380" customWidth="1"/>
    <col min="4616" max="4864" width="9.28515625" style="380"/>
    <col min="4865" max="4865" width="11.28515625" style="380" customWidth="1"/>
    <col min="4866" max="4866" width="13.5703125" style="380" customWidth="1"/>
    <col min="4867" max="4867" width="30.5703125" style="380" customWidth="1"/>
    <col min="4868" max="4868" width="14.28515625" style="380" customWidth="1"/>
    <col min="4869" max="4869" width="10.28515625" style="380" customWidth="1"/>
    <col min="4870" max="4870" width="11.5703125" style="380" customWidth="1"/>
    <col min="4871" max="4871" width="20" style="380" customWidth="1"/>
    <col min="4872" max="5120" width="9.28515625" style="380"/>
    <col min="5121" max="5121" width="11.28515625" style="380" customWidth="1"/>
    <col min="5122" max="5122" width="13.5703125" style="380" customWidth="1"/>
    <col min="5123" max="5123" width="30.5703125" style="380" customWidth="1"/>
    <col min="5124" max="5124" width="14.28515625" style="380" customWidth="1"/>
    <col min="5125" max="5125" width="10.28515625" style="380" customWidth="1"/>
    <col min="5126" max="5126" width="11.5703125" style="380" customWidth="1"/>
    <col min="5127" max="5127" width="20" style="380" customWidth="1"/>
    <col min="5128" max="5376" width="9.28515625" style="380"/>
    <col min="5377" max="5377" width="11.28515625" style="380" customWidth="1"/>
    <col min="5378" max="5378" width="13.5703125" style="380" customWidth="1"/>
    <col min="5379" max="5379" width="30.5703125" style="380" customWidth="1"/>
    <col min="5380" max="5380" width="14.28515625" style="380" customWidth="1"/>
    <col min="5381" max="5381" width="10.28515625" style="380" customWidth="1"/>
    <col min="5382" max="5382" width="11.5703125" style="380" customWidth="1"/>
    <col min="5383" max="5383" width="20" style="380" customWidth="1"/>
    <col min="5384" max="5632" width="9.28515625" style="380"/>
    <col min="5633" max="5633" width="11.28515625" style="380" customWidth="1"/>
    <col min="5634" max="5634" width="13.5703125" style="380" customWidth="1"/>
    <col min="5635" max="5635" width="30.5703125" style="380" customWidth="1"/>
    <col min="5636" max="5636" width="14.28515625" style="380" customWidth="1"/>
    <col min="5637" max="5637" width="10.28515625" style="380" customWidth="1"/>
    <col min="5638" max="5638" width="11.5703125" style="380" customWidth="1"/>
    <col min="5639" max="5639" width="20" style="380" customWidth="1"/>
    <col min="5640" max="5888" width="9.28515625" style="380"/>
    <col min="5889" max="5889" width="11.28515625" style="380" customWidth="1"/>
    <col min="5890" max="5890" width="13.5703125" style="380" customWidth="1"/>
    <col min="5891" max="5891" width="30.5703125" style="380" customWidth="1"/>
    <col min="5892" max="5892" width="14.28515625" style="380" customWidth="1"/>
    <col min="5893" max="5893" width="10.28515625" style="380" customWidth="1"/>
    <col min="5894" max="5894" width="11.5703125" style="380" customWidth="1"/>
    <col min="5895" max="5895" width="20" style="380" customWidth="1"/>
    <col min="5896" max="6144" width="9.28515625" style="380"/>
    <col min="6145" max="6145" width="11.28515625" style="380" customWidth="1"/>
    <col min="6146" max="6146" width="13.5703125" style="380" customWidth="1"/>
    <col min="6147" max="6147" width="30.5703125" style="380" customWidth="1"/>
    <col min="6148" max="6148" width="14.28515625" style="380" customWidth="1"/>
    <col min="6149" max="6149" width="10.28515625" style="380" customWidth="1"/>
    <col min="6150" max="6150" width="11.5703125" style="380" customWidth="1"/>
    <col min="6151" max="6151" width="20" style="380" customWidth="1"/>
    <col min="6152" max="6400" width="9.28515625" style="380"/>
    <col min="6401" max="6401" width="11.28515625" style="380" customWidth="1"/>
    <col min="6402" max="6402" width="13.5703125" style="380" customWidth="1"/>
    <col min="6403" max="6403" width="30.5703125" style="380" customWidth="1"/>
    <col min="6404" max="6404" width="14.28515625" style="380" customWidth="1"/>
    <col min="6405" max="6405" width="10.28515625" style="380" customWidth="1"/>
    <col min="6406" max="6406" width="11.5703125" style="380" customWidth="1"/>
    <col min="6407" max="6407" width="20" style="380" customWidth="1"/>
    <col min="6408" max="6656" width="9.28515625" style="380"/>
    <col min="6657" max="6657" width="11.28515625" style="380" customWidth="1"/>
    <col min="6658" max="6658" width="13.5703125" style="380" customWidth="1"/>
    <col min="6659" max="6659" width="30.5703125" style="380" customWidth="1"/>
    <col min="6660" max="6660" width="14.28515625" style="380" customWidth="1"/>
    <col min="6661" max="6661" width="10.28515625" style="380" customWidth="1"/>
    <col min="6662" max="6662" width="11.5703125" style="380" customWidth="1"/>
    <col min="6663" max="6663" width="20" style="380" customWidth="1"/>
    <col min="6664" max="6912" width="9.28515625" style="380"/>
    <col min="6913" max="6913" width="11.28515625" style="380" customWidth="1"/>
    <col min="6914" max="6914" width="13.5703125" style="380" customWidth="1"/>
    <col min="6915" max="6915" width="30.5703125" style="380" customWidth="1"/>
    <col min="6916" max="6916" width="14.28515625" style="380" customWidth="1"/>
    <col min="6917" max="6917" width="10.28515625" style="380" customWidth="1"/>
    <col min="6918" max="6918" width="11.5703125" style="380" customWidth="1"/>
    <col min="6919" max="6919" width="20" style="380" customWidth="1"/>
    <col min="6920" max="7168" width="9.28515625" style="380"/>
    <col min="7169" max="7169" width="11.28515625" style="380" customWidth="1"/>
    <col min="7170" max="7170" width="13.5703125" style="380" customWidth="1"/>
    <col min="7171" max="7171" width="30.5703125" style="380" customWidth="1"/>
    <col min="7172" max="7172" width="14.28515625" style="380" customWidth="1"/>
    <col min="7173" max="7173" width="10.28515625" style="380" customWidth="1"/>
    <col min="7174" max="7174" width="11.5703125" style="380" customWidth="1"/>
    <col min="7175" max="7175" width="20" style="380" customWidth="1"/>
    <col min="7176" max="7424" width="9.28515625" style="380"/>
    <col min="7425" max="7425" width="11.28515625" style="380" customWidth="1"/>
    <col min="7426" max="7426" width="13.5703125" style="380" customWidth="1"/>
    <col min="7427" max="7427" width="30.5703125" style="380" customWidth="1"/>
    <col min="7428" max="7428" width="14.28515625" style="380" customWidth="1"/>
    <col min="7429" max="7429" width="10.28515625" style="380" customWidth="1"/>
    <col min="7430" max="7430" width="11.5703125" style="380" customWidth="1"/>
    <col min="7431" max="7431" width="20" style="380" customWidth="1"/>
    <col min="7432" max="7680" width="9.28515625" style="380"/>
    <col min="7681" max="7681" width="11.28515625" style="380" customWidth="1"/>
    <col min="7682" max="7682" width="13.5703125" style="380" customWidth="1"/>
    <col min="7683" max="7683" width="30.5703125" style="380" customWidth="1"/>
    <col min="7684" max="7684" width="14.28515625" style="380" customWidth="1"/>
    <col min="7685" max="7685" width="10.28515625" style="380" customWidth="1"/>
    <col min="7686" max="7686" width="11.5703125" style="380" customWidth="1"/>
    <col min="7687" max="7687" width="20" style="380" customWidth="1"/>
    <col min="7688" max="7936" width="9.28515625" style="380"/>
    <col min="7937" max="7937" width="11.28515625" style="380" customWidth="1"/>
    <col min="7938" max="7938" width="13.5703125" style="380" customWidth="1"/>
    <col min="7939" max="7939" width="30.5703125" style="380" customWidth="1"/>
    <col min="7940" max="7940" width="14.28515625" style="380" customWidth="1"/>
    <col min="7941" max="7941" width="10.28515625" style="380" customWidth="1"/>
    <col min="7942" max="7942" width="11.5703125" style="380" customWidth="1"/>
    <col min="7943" max="7943" width="20" style="380" customWidth="1"/>
    <col min="7944" max="8192" width="9.28515625" style="380"/>
    <col min="8193" max="8193" width="11.28515625" style="380" customWidth="1"/>
    <col min="8194" max="8194" width="13.5703125" style="380" customWidth="1"/>
    <col min="8195" max="8195" width="30.5703125" style="380" customWidth="1"/>
    <col min="8196" max="8196" width="14.28515625" style="380" customWidth="1"/>
    <col min="8197" max="8197" width="10.28515625" style="380" customWidth="1"/>
    <col min="8198" max="8198" width="11.5703125" style="380" customWidth="1"/>
    <col min="8199" max="8199" width="20" style="380" customWidth="1"/>
    <col min="8200" max="8448" width="9.28515625" style="380"/>
    <col min="8449" max="8449" width="11.28515625" style="380" customWidth="1"/>
    <col min="8450" max="8450" width="13.5703125" style="380" customWidth="1"/>
    <col min="8451" max="8451" width="30.5703125" style="380" customWidth="1"/>
    <col min="8452" max="8452" width="14.28515625" style="380" customWidth="1"/>
    <col min="8453" max="8453" width="10.28515625" style="380" customWidth="1"/>
    <col min="8454" max="8454" width="11.5703125" style="380" customWidth="1"/>
    <col min="8455" max="8455" width="20" style="380" customWidth="1"/>
    <col min="8456" max="8704" width="9.28515625" style="380"/>
    <col min="8705" max="8705" width="11.28515625" style="380" customWidth="1"/>
    <col min="8706" max="8706" width="13.5703125" style="380" customWidth="1"/>
    <col min="8707" max="8707" width="30.5703125" style="380" customWidth="1"/>
    <col min="8708" max="8708" width="14.28515625" style="380" customWidth="1"/>
    <col min="8709" max="8709" width="10.28515625" style="380" customWidth="1"/>
    <col min="8710" max="8710" width="11.5703125" style="380" customWidth="1"/>
    <col min="8711" max="8711" width="20" style="380" customWidth="1"/>
    <col min="8712" max="8960" width="9.28515625" style="380"/>
    <col min="8961" max="8961" width="11.28515625" style="380" customWidth="1"/>
    <col min="8962" max="8962" width="13.5703125" style="380" customWidth="1"/>
    <col min="8963" max="8963" width="30.5703125" style="380" customWidth="1"/>
    <col min="8964" max="8964" width="14.28515625" style="380" customWidth="1"/>
    <col min="8965" max="8965" width="10.28515625" style="380" customWidth="1"/>
    <col min="8966" max="8966" width="11.5703125" style="380" customWidth="1"/>
    <col min="8967" max="8967" width="20" style="380" customWidth="1"/>
    <col min="8968" max="9216" width="9.28515625" style="380"/>
    <col min="9217" max="9217" width="11.28515625" style="380" customWidth="1"/>
    <col min="9218" max="9218" width="13.5703125" style="380" customWidth="1"/>
    <col min="9219" max="9219" width="30.5703125" style="380" customWidth="1"/>
    <col min="9220" max="9220" width="14.28515625" style="380" customWidth="1"/>
    <col min="9221" max="9221" width="10.28515625" style="380" customWidth="1"/>
    <col min="9222" max="9222" width="11.5703125" style="380" customWidth="1"/>
    <col min="9223" max="9223" width="20" style="380" customWidth="1"/>
    <col min="9224" max="9472" width="9.28515625" style="380"/>
    <col min="9473" max="9473" width="11.28515625" style="380" customWidth="1"/>
    <col min="9474" max="9474" width="13.5703125" style="380" customWidth="1"/>
    <col min="9475" max="9475" width="30.5703125" style="380" customWidth="1"/>
    <col min="9476" max="9476" width="14.28515625" style="380" customWidth="1"/>
    <col min="9477" max="9477" width="10.28515625" style="380" customWidth="1"/>
    <col min="9478" max="9478" width="11.5703125" style="380" customWidth="1"/>
    <col min="9479" max="9479" width="20" style="380" customWidth="1"/>
    <col min="9480" max="9728" width="9.28515625" style="380"/>
    <col min="9729" max="9729" width="11.28515625" style="380" customWidth="1"/>
    <col min="9730" max="9730" width="13.5703125" style="380" customWidth="1"/>
    <col min="9731" max="9731" width="30.5703125" style="380" customWidth="1"/>
    <col min="9732" max="9732" width="14.28515625" style="380" customWidth="1"/>
    <col min="9733" max="9733" width="10.28515625" style="380" customWidth="1"/>
    <col min="9734" max="9734" width="11.5703125" style="380" customWidth="1"/>
    <col min="9735" max="9735" width="20" style="380" customWidth="1"/>
    <col min="9736" max="9984" width="9.28515625" style="380"/>
    <col min="9985" max="9985" width="11.28515625" style="380" customWidth="1"/>
    <col min="9986" max="9986" width="13.5703125" style="380" customWidth="1"/>
    <col min="9987" max="9987" width="30.5703125" style="380" customWidth="1"/>
    <col min="9988" max="9988" width="14.28515625" style="380" customWidth="1"/>
    <col min="9989" max="9989" width="10.28515625" style="380" customWidth="1"/>
    <col min="9990" max="9990" width="11.5703125" style="380" customWidth="1"/>
    <col min="9991" max="9991" width="20" style="380" customWidth="1"/>
    <col min="9992" max="10240" width="9.28515625" style="380"/>
    <col min="10241" max="10241" width="11.28515625" style="380" customWidth="1"/>
    <col min="10242" max="10242" width="13.5703125" style="380" customWidth="1"/>
    <col min="10243" max="10243" width="30.5703125" style="380" customWidth="1"/>
    <col min="10244" max="10244" width="14.28515625" style="380" customWidth="1"/>
    <col min="10245" max="10245" width="10.28515625" style="380" customWidth="1"/>
    <col min="10246" max="10246" width="11.5703125" style="380" customWidth="1"/>
    <col min="10247" max="10247" width="20" style="380" customWidth="1"/>
    <col min="10248" max="10496" width="9.28515625" style="380"/>
    <col min="10497" max="10497" width="11.28515625" style="380" customWidth="1"/>
    <col min="10498" max="10498" width="13.5703125" style="380" customWidth="1"/>
    <col min="10499" max="10499" width="30.5703125" style="380" customWidth="1"/>
    <col min="10500" max="10500" width="14.28515625" style="380" customWidth="1"/>
    <col min="10501" max="10501" width="10.28515625" style="380" customWidth="1"/>
    <col min="10502" max="10502" width="11.5703125" style="380" customWidth="1"/>
    <col min="10503" max="10503" width="20" style="380" customWidth="1"/>
    <col min="10504" max="10752" width="9.28515625" style="380"/>
    <col min="10753" max="10753" width="11.28515625" style="380" customWidth="1"/>
    <col min="10754" max="10754" width="13.5703125" style="380" customWidth="1"/>
    <col min="10755" max="10755" width="30.5703125" style="380" customWidth="1"/>
    <col min="10756" max="10756" width="14.28515625" style="380" customWidth="1"/>
    <col min="10757" max="10757" width="10.28515625" style="380" customWidth="1"/>
    <col min="10758" max="10758" width="11.5703125" style="380" customWidth="1"/>
    <col min="10759" max="10759" width="20" style="380" customWidth="1"/>
    <col min="10760" max="11008" width="9.28515625" style="380"/>
    <col min="11009" max="11009" width="11.28515625" style="380" customWidth="1"/>
    <col min="11010" max="11010" width="13.5703125" style="380" customWidth="1"/>
    <col min="11011" max="11011" width="30.5703125" style="380" customWidth="1"/>
    <col min="11012" max="11012" width="14.28515625" style="380" customWidth="1"/>
    <col min="11013" max="11013" width="10.28515625" style="380" customWidth="1"/>
    <col min="11014" max="11014" width="11.5703125" style="380" customWidth="1"/>
    <col min="11015" max="11015" width="20" style="380" customWidth="1"/>
    <col min="11016" max="11264" width="9.28515625" style="380"/>
    <col min="11265" max="11265" width="11.28515625" style="380" customWidth="1"/>
    <col min="11266" max="11266" width="13.5703125" style="380" customWidth="1"/>
    <col min="11267" max="11267" width="30.5703125" style="380" customWidth="1"/>
    <col min="11268" max="11268" width="14.28515625" style="380" customWidth="1"/>
    <col min="11269" max="11269" width="10.28515625" style="380" customWidth="1"/>
    <col min="11270" max="11270" width="11.5703125" style="380" customWidth="1"/>
    <col min="11271" max="11271" width="20" style="380" customWidth="1"/>
    <col min="11272" max="11520" width="9.28515625" style="380"/>
    <col min="11521" max="11521" width="11.28515625" style="380" customWidth="1"/>
    <col min="11522" max="11522" width="13.5703125" style="380" customWidth="1"/>
    <col min="11523" max="11523" width="30.5703125" style="380" customWidth="1"/>
    <col min="11524" max="11524" width="14.28515625" style="380" customWidth="1"/>
    <col min="11525" max="11525" width="10.28515625" style="380" customWidth="1"/>
    <col min="11526" max="11526" width="11.5703125" style="380" customWidth="1"/>
    <col min="11527" max="11527" width="20" style="380" customWidth="1"/>
    <col min="11528" max="11776" width="9.28515625" style="380"/>
    <col min="11777" max="11777" width="11.28515625" style="380" customWidth="1"/>
    <col min="11778" max="11778" width="13.5703125" style="380" customWidth="1"/>
    <col min="11779" max="11779" width="30.5703125" style="380" customWidth="1"/>
    <col min="11780" max="11780" width="14.28515625" style="380" customWidth="1"/>
    <col min="11781" max="11781" width="10.28515625" style="380" customWidth="1"/>
    <col min="11782" max="11782" width="11.5703125" style="380" customWidth="1"/>
    <col min="11783" max="11783" width="20" style="380" customWidth="1"/>
    <col min="11784" max="12032" width="9.28515625" style="380"/>
    <col min="12033" max="12033" width="11.28515625" style="380" customWidth="1"/>
    <col min="12034" max="12034" width="13.5703125" style="380" customWidth="1"/>
    <col min="12035" max="12035" width="30.5703125" style="380" customWidth="1"/>
    <col min="12036" max="12036" width="14.28515625" style="380" customWidth="1"/>
    <col min="12037" max="12037" width="10.28515625" style="380" customWidth="1"/>
    <col min="12038" max="12038" width="11.5703125" style="380" customWidth="1"/>
    <col min="12039" max="12039" width="20" style="380" customWidth="1"/>
    <col min="12040" max="12288" width="9.28515625" style="380"/>
    <col min="12289" max="12289" width="11.28515625" style="380" customWidth="1"/>
    <col min="12290" max="12290" width="13.5703125" style="380" customWidth="1"/>
    <col min="12291" max="12291" width="30.5703125" style="380" customWidth="1"/>
    <col min="12292" max="12292" width="14.28515625" style="380" customWidth="1"/>
    <col min="12293" max="12293" width="10.28515625" style="380" customWidth="1"/>
    <col min="12294" max="12294" width="11.5703125" style="380" customWidth="1"/>
    <col min="12295" max="12295" width="20" style="380" customWidth="1"/>
    <col min="12296" max="12544" width="9.28515625" style="380"/>
    <col min="12545" max="12545" width="11.28515625" style="380" customWidth="1"/>
    <col min="12546" max="12546" width="13.5703125" style="380" customWidth="1"/>
    <col min="12547" max="12547" width="30.5703125" style="380" customWidth="1"/>
    <col min="12548" max="12548" width="14.28515625" style="380" customWidth="1"/>
    <col min="12549" max="12549" width="10.28515625" style="380" customWidth="1"/>
    <col min="12550" max="12550" width="11.5703125" style="380" customWidth="1"/>
    <col min="12551" max="12551" width="20" style="380" customWidth="1"/>
    <col min="12552" max="12800" width="9.28515625" style="380"/>
    <col min="12801" max="12801" width="11.28515625" style="380" customWidth="1"/>
    <col min="12802" max="12802" width="13.5703125" style="380" customWidth="1"/>
    <col min="12803" max="12803" width="30.5703125" style="380" customWidth="1"/>
    <col min="12804" max="12804" width="14.28515625" style="380" customWidth="1"/>
    <col min="12805" max="12805" width="10.28515625" style="380" customWidth="1"/>
    <col min="12806" max="12806" width="11.5703125" style="380" customWidth="1"/>
    <col min="12807" max="12807" width="20" style="380" customWidth="1"/>
    <col min="12808" max="13056" width="9.28515625" style="380"/>
    <col min="13057" max="13057" width="11.28515625" style="380" customWidth="1"/>
    <col min="13058" max="13058" width="13.5703125" style="380" customWidth="1"/>
    <col min="13059" max="13059" width="30.5703125" style="380" customWidth="1"/>
    <col min="13060" max="13060" width="14.28515625" style="380" customWidth="1"/>
    <col min="13061" max="13061" width="10.28515625" style="380" customWidth="1"/>
    <col min="13062" max="13062" width="11.5703125" style="380" customWidth="1"/>
    <col min="13063" max="13063" width="20" style="380" customWidth="1"/>
    <col min="13064" max="13312" width="9.28515625" style="380"/>
    <col min="13313" max="13313" width="11.28515625" style="380" customWidth="1"/>
    <col min="13314" max="13314" width="13.5703125" style="380" customWidth="1"/>
    <col min="13315" max="13315" width="30.5703125" style="380" customWidth="1"/>
    <col min="13316" max="13316" width="14.28515625" style="380" customWidth="1"/>
    <col min="13317" max="13317" width="10.28515625" style="380" customWidth="1"/>
    <col min="13318" max="13318" width="11.5703125" style="380" customWidth="1"/>
    <col min="13319" max="13319" width="20" style="380" customWidth="1"/>
    <col min="13320" max="13568" width="9.28515625" style="380"/>
    <col min="13569" max="13569" width="11.28515625" style="380" customWidth="1"/>
    <col min="13570" max="13570" width="13.5703125" style="380" customWidth="1"/>
    <col min="13571" max="13571" width="30.5703125" style="380" customWidth="1"/>
    <col min="13572" max="13572" width="14.28515625" style="380" customWidth="1"/>
    <col min="13573" max="13573" width="10.28515625" style="380" customWidth="1"/>
    <col min="13574" max="13574" width="11.5703125" style="380" customWidth="1"/>
    <col min="13575" max="13575" width="20" style="380" customWidth="1"/>
    <col min="13576" max="13824" width="9.28515625" style="380"/>
    <col min="13825" max="13825" width="11.28515625" style="380" customWidth="1"/>
    <col min="13826" max="13826" width="13.5703125" style="380" customWidth="1"/>
    <col min="13827" max="13827" width="30.5703125" style="380" customWidth="1"/>
    <col min="13828" max="13828" width="14.28515625" style="380" customWidth="1"/>
    <col min="13829" max="13829" width="10.28515625" style="380" customWidth="1"/>
    <col min="13830" max="13830" width="11.5703125" style="380" customWidth="1"/>
    <col min="13831" max="13831" width="20" style="380" customWidth="1"/>
    <col min="13832" max="14080" width="9.28515625" style="380"/>
    <col min="14081" max="14081" width="11.28515625" style="380" customWidth="1"/>
    <col min="14082" max="14082" width="13.5703125" style="380" customWidth="1"/>
    <col min="14083" max="14083" width="30.5703125" style="380" customWidth="1"/>
    <col min="14084" max="14084" width="14.28515625" style="380" customWidth="1"/>
    <col min="14085" max="14085" width="10.28515625" style="380" customWidth="1"/>
    <col min="14086" max="14086" width="11.5703125" style="380" customWidth="1"/>
    <col min="14087" max="14087" width="20" style="380" customWidth="1"/>
    <col min="14088" max="14336" width="9.28515625" style="380"/>
    <col min="14337" max="14337" width="11.28515625" style="380" customWidth="1"/>
    <col min="14338" max="14338" width="13.5703125" style="380" customWidth="1"/>
    <col min="14339" max="14339" width="30.5703125" style="380" customWidth="1"/>
    <col min="14340" max="14340" width="14.28515625" style="380" customWidth="1"/>
    <col min="14341" max="14341" width="10.28515625" style="380" customWidth="1"/>
    <col min="14342" max="14342" width="11.5703125" style="380" customWidth="1"/>
    <col min="14343" max="14343" width="20" style="380" customWidth="1"/>
    <col min="14344" max="14592" width="9.28515625" style="380"/>
    <col min="14593" max="14593" width="11.28515625" style="380" customWidth="1"/>
    <col min="14594" max="14594" width="13.5703125" style="380" customWidth="1"/>
    <col min="14595" max="14595" width="30.5703125" style="380" customWidth="1"/>
    <col min="14596" max="14596" width="14.28515625" style="380" customWidth="1"/>
    <col min="14597" max="14597" width="10.28515625" style="380" customWidth="1"/>
    <col min="14598" max="14598" width="11.5703125" style="380" customWidth="1"/>
    <col min="14599" max="14599" width="20" style="380" customWidth="1"/>
    <col min="14600" max="14848" width="9.28515625" style="380"/>
    <col min="14849" max="14849" width="11.28515625" style="380" customWidth="1"/>
    <col min="14850" max="14850" width="13.5703125" style="380" customWidth="1"/>
    <col min="14851" max="14851" width="30.5703125" style="380" customWidth="1"/>
    <col min="14852" max="14852" width="14.28515625" style="380" customWidth="1"/>
    <col min="14853" max="14853" width="10.28515625" style="380" customWidth="1"/>
    <col min="14854" max="14854" width="11.5703125" style="380" customWidth="1"/>
    <col min="14855" max="14855" width="20" style="380" customWidth="1"/>
    <col min="14856" max="15104" width="9.28515625" style="380"/>
    <col min="15105" max="15105" width="11.28515625" style="380" customWidth="1"/>
    <col min="15106" max="15106" width="13.5703125" style="380" customWidth="1"/>
    <col min="15107" max="15107" width="30.5703125" style="380" customWidth="1"/>
    <col min="15108" max="15108" width="14.28515625" style="380" customWidth="1"/>
    <col min="15109" max="15109" width="10.28515625" style="380" customWidth="1"/>
    <col min="15110" max="15110" width="11.5703125" style="380" customWidth="1"/>
    <col min="15111" max="15111" width="20" style="380" customWidth="1"/>
    <col min="15112" max="15360" width="9.28515625" style="380"/>
    <col min="15361" max="15361" width="11.28515625" style="380" customWidth="1"/>
    <col min="15362" max="15362" width="13.5703125" style="380" customWidth="1"/>
    <col min="15363" max="15363" width="30.5703125" style="380" customWidth="1"/>
    <col min="15364" max="15364" width="14.28515625" style="380" customWidth="1"/>
    <col min="15365" max="15365" width="10.28515625" style="380" customWidth="1"/>
    <col min="15366" max="15366" width="11.5703125" style="380" customWidth="1"/>
    <col min="15367" max="15367" width="20" style="380" customWidth="1"/>
    <col min="15368" max="15616" width="9.28515625" style="380"/>
    <col min="15617" max="15617" width="11.28515625" style="380" customWidth="1"/>
    <col min="15618" max="15618" width="13.5703125" style="380" customWidth="1"/>
    <col min="15619" max="15619" width="30.5703125" style="380" customWidth="1"/>
    <col min="15620" max="15620" width="14.28515625" style="380" customWidth="1"/>
    <col min="15621" max="15621" width="10.28515625" style="380" customWidth="1"/>
    <col min="15622" max="15622" width="11.5703125" style="380" customWidth="1"/>
    <col min="15623" max="15623" width="20" style="380" customWidth="1"/>
    <col min="15624" max="15872" width="9.28515625" style="380"/>
    <col min="15873" max="15873" width="11.28515625" style="380" customWidth="1"/>
    <col min="15874" max="15874" width="13.5703125" style="380" customWidth="1"/>
    <col min="15875" max="15875" width="30.5703125" style="380" customWidth="1"/>
    <col min="15876" max="15876" width="14.28515625" style="380" customWidth="1"/>
    <col min="15877" max="15877" width="10.28515625" style="380" customWidth="1"/>
    <col min="15878" max="15878" width="11.5703125" style="380" customWidth="1"/>
    <col min="15879" max="15879" width="20" style="380" customWidth="1"/>
    <col min="15880" max="16128" width="9.28515625" style="380"/>
    <col min="16129" max="16129" width="11.28515625" style="380" customWidth="1"/>
    <col min="16130" max="16130" width="13.5703125" style="380" customWidth="1"/>
    <col min="16131" max="16131" width="30.5703125" style="380" customWidth="1"/>
    <col min="16132" max="16132" width="14.28515625" style="380" customWidth="1"/>
    <col min="16133" max="16133" width="10.28515625" style="380" customWidth="1"/>
    <col min="16134" max="16134" width="11.5703125" style="380" customWidth="1"/>
    <col min="16135" max="16135" width="20" style="380" customWidth="1"/>
    <col min="16136" max="16384" width="9.28515625" style="380"/>
  </cols>
  <sheetData>
    <row r="1" spans="1:8" ht="15.75">
      <c r="A1" s="943" t="s">
        <v>480</v>
      </c>
      <c r="B1" s="943"/>
      <c r="C1" s="943"/>
      <c r="D1" s="943"/>
      <c r="E1" s="943"/>
      <c r="F1" s="943"/>
      <c r="G1" s="943"/>
    </row>
    <row r="2" spans="1:8" ht="18.75" customHeight="1">
      <c r="A2" s="943" t="s">
        <v>1</v>
      </c>
      <c r="B2" s="950"/>
      <c r="C2" s="950"/>
      <c r="D2" s="950"/>
      <c r="E2" s="950"/>
      <c r="F2" s="950"/>
      <c r="G2" s="950"/>
    </row>
    <row r="3" spans="1:8" ht="23.25">
      <c r="A3" s="951" t="s">
        <v>524</v>
      </c>
      <c r="B3" s="951"/>
      <c r="C3" s="951"/>
      <c r="D3" s="951"/>
      <c r="E3" s="951"/>
      <c r="F3" s="951"/>
      <c r="G3" s="951"/>
    </row>
    <row r="4" spans="1:8" s="381" customFormat="1">
      <c r="A4" s="944" t="s">
        <v>481</v>
      </c>
      <c r="B4" s="946" t="s">
        <v>482</v>
      </c>
      <c r="C4" s="946" t="s">
        <v>483</v>
      </c>
      <c r="D4" s="948" t="s">
        <v>484</v>
      </c>
      <c r="E4" s="948"/>
      <c r="F4" s="948"/>
      <c r="G4" s="949"/>
      <c r="H4" s="380"/>
    </row>
    <row r="5" spans="1:8" s="381" customFormat="1" ht="54" customHeight="1">
      <c r="A5" s="945"/>
      <c r="B5" s="947"/>
      <c r="C5" s="947"/>
      <c r="D5" s="986" t="s">
        <v>485</v>
      </c>
      <c r="E5" s="382" t="s">
        <v>486</v>
      </c>
      <c r="F5" s="382" t="s">
        <v>487</v>
      </c>
      <c r="G5" s="382" t="s">
        <v>488</v>
      </c>
      <c r="H5" s="380"/>
    </row>
    <row r="6" spans="1:8">
      <c r="A6" s="384" t="s">
        <v>12</v>
      </c>
      <c r="B6" s="384" t="s">
        <v>500</v>
      </c>
      <c r="C6" s="384" t="s">
        <v>489</v>
      </c>
      <c r="D6" s="384">
        <v>1</v>
      </c>
      <c r="E6" s="384" t="s">
        <v>12</v>
      </c>
      <c r="F6" s="384">
        <v>3</v>
      </c>
      <c r="G6" s="384" t="s">
        <v>490</v>
      </c>
    </row>
    <row r="7" spans="1:8">
      <c r="A7" s="384" t="s">
        <v>12</v>
      </c>
      <c r="B7" s="384" t="s">
        <v>491</v>
      </c>
      <c r="C7" s="384" t="s">
        <v>489</v>
      </c>
      <c r="D7" s="384">
        <v>2</v>
      </c>
      <c r="E7" s="384" t="s">
        <v>12</v>
      </c>
      <c r="F7" s="384">
        <v>32</v>
      </c>
      <c r="G7" s="384" t="s">
        <v>490</v>
      </c>
    </row>
    <row r="8" spans="1:8">
      <c r="A8" s="384" t="s">
        <v>12</v>
      </c>
      <c r="B8" s="384" t="s">
        <v>477</v>
      </c>
      <c r="C8" s="384" t="s">
        <v>489</v>
      </c>
      <c r="D8" s="384">
        <v>1</v>
      </c>
      <c r="E8" s="384" t="s">
        <v>12</v>
      </c>
      <c r="F8" s="384">
        <v>11</v>
      </c>
      <c r="G8" s="384" t="s">
        <v>490</v>
      </c>
    </row>
    <row r="9" spans="1:8">
      <c r="A9" s="384" t="s">
        <v>12</v>
      </c>
      <c r="B9" s="384" t="s">
        <v>492</v>
      </c>
      <c r="C9" s="384" t="s">
        <v>489</v>
      </c>
      <c r="D9" s="384">
        <v>1</v>
      </c>
      <c r="E9" s="384" t="s">
        <v>12</v>
      </c>
      <c r="F9" s="384">
        <v>2</v>
      </c>
      <c r="G9" s="384" t="s">
        <v>490</v>
      </c>
    </row>
    <row r="10" spans="1:8">
      <c r="A10" s="384" t="s">
        <v>12</v>
      </c>
      <c r="B10" s="384" t="s">
        <v>454</v>
      </c>
      <c r="C10" s="384" t="s">
        <v>489</v>
      </c>
      <c r="D10" s="384">
        <v>1</v>
      </c>
      <c r="E10" s="384" t="s">
        <v>12</v>
      </c>
      <c r="F10" s="384">
        <v>13</v>
      </c>
      <c r="G10" s="384" t="s">
        <v>490</v>
      </c>
    </row>
    <row r="11" spans="1:8">
      <c r="A11" s="384" t="s">
        <v>12</v>
      </c>
      <c r="B11" s="384" t="s">
        <v>495</v>
      </c>
      <c r="C11" s="384" t="s">
        <v>489</v>
      </c>
      <c r="D11" s="384">
        <v>6</v>
      </c>
      <c r="E11" s="384" t="s">
        <v>12</v>
      </c>
      <c r="F11" s="384">
        <v>95</v>
      </c>
      <c r="G11" s="384" t="s">
        <v>490</v>
      </c>
    </row>
    <row r="12" spans="1:8">
      <c r="A12" s="384" t="s">
        <v>12</v>
      </c>
      <c r="B12" s="384" t="s">
        <v>479</v>
      </c>
      <c r="C12" s="384" t="s">
        <v>489</v>
      </c>
      <c r="D12" s="384">
        <v>3</v>
      </c>
      <c r="E12" s="384" t="s">
        <v>12</v>
      </c>
      <c r="F12" s="384">
        <v>58</v>
      </c>
      <c r="G12" s="384" t="s">
        <v>490</v>
      </c>
    </row>
    <row r="13" spans="1:8">
      <c r="A13" s="622"/>
      <c r="B13" s="622"/>
      <c r="C13" s="622" t="s">
        <v>9</v>
      </c>
      <c r="D13" s="622">
        <f>SUM(D6:D12)</f>
        <v>15</v>
      </c>
      <c r="E13" s="622"/>
      <c r="F13" s="622">
        <f>SUM(F6:F12)</f>
        <v>214</v>
      </c>
      <c r="G13" s="622"/>
    </row>
    <row r="14" spans="1:8" ht="25.5">
      <c r="A14" s="384" t="s">
        <v>12</v>
      </c>
      <c r="B14" s="384" t="s">
        <v>500</v>
      </c>
      <c r="C14" s="384" t="s">
        <v>493</v>
      </c>
      <c r="D14" s="384">
        <v>1</v>
      </c>
      <c r="E14" s="384" t="s">
        <v>12</v>
      </c>
      <c r="F14" s="384">
        <v>3</v>
      </c>
      <c r="G14" s="384" t="s">
        <v>490</v>
      </c>
    </row>
    <row r="15" spans="1:8" ht="25.5">
      <c r="A15" s="384" t="s">
        <v>12</v>
      </c>
      <c r="B15" s="384" t="s">
        <v>476</v>
      </c>
      <c r="C15" s="384" t="s">
        <v>493</v>
      </c>
      <c r="D15" s="384">
        <v>10</v>
      </c>
      <c r="E15" s="384" t="s">
        <v>12</v>
      </c>
      <c r="F15" s="384">
        <v>75</v>
      </c>
      <c r="G15" s="384" t="s">
        <v>490</v>
      </c>
    </row>
    <row r="16" spans="1:8" ht="25.5">
      <c r="A16" s="384" t="s">
        <v>12</v>
      </c>
      <c r="B16" s="384" t="s">
        <v>491</v>
      </c>
      <c r="C16" s="384" t="s">
        <v>493</v>
      </c>
      <c r="D16" s="384">
        <v>3</v>
      </c>
      <c r="E16" s="384" t="s">
        <v>12</v>
      </c>
      <c r="F16" s="384">
        <v>33</v>
      </c>
      <c r="G16" s="384" t="s">
        <v>490</v>
      </c>
    </row>
    <row r="17" spans="1:7" ht="25.5">
      <c r="A17" s="384" t="s">
        <v>12</v>
      </c>
      <c r="B17" s="384" t="s">
        <v>477</v>
      </c>
      <c r="C17" s="384" t="s">
        <v>493</v>
      </c>
      <c r="D17" s="384">
        <v>10</v>
      </c>
      <c r="E17" s="384" t="s">
        <v>12</v>
      </c>
      <c r="F17" s="384">
        <v>40</v>
      </c>
      <c r="G17" s="384" t="s">
        <v>490</v>
      </c>
    </row>
    <row r="18" spans="1:7" ht="25.5">
      <c r="A18" s="384" t="s">
        <v>12</v>
      </c>
      <c r="B18" s="384" t="s">
        <v>492</v>
      </c>
      <c r="C18" s="384" t="s">
        <v>493</v>
      </c>
      <c r="D18" s="384">
        <v>3</v>
      </c>
      <c r="E18" s="384" t="s">
        <v>12</v>
      </c>
      <c r="F18" s="384">
        <v>10</v>
      </c>
      <c r="G18" s="384" t="s">
        <v>490</v>
      </c>
    </row>
    <row r="19" spans="1:7" ht="25.5">
      <c r="A19" s="384" t="s">
        <v>12</v>
      </c>
      <c r="B19" s="384" t="s">
        <v>454</v>
      </c>
      <c r="C19" s="384" t="s">
        <v>493</v>
      </c>
      <c r="D19" s="384">
        <v>9</v>
      </c>
      <c r="E19" s="384" t="s">
        <v>12</v>
      </c>
      <c r="F19" s="384">
        <v>58</v>
      </c>
      <c r="G19" s="384" t="s">
        <v>490</v>
      </c>
    </row>
    <row r="20" spans="1:7" ht="25.5">
      <c r="A20" s="384" t="s">
        <v>12</v>
      </c>
      <c r="B20" s="384" t="s">
        <v>479</v>
      </c>
      <c r="C20" s="384" t="s">
        <v>493</v>
      </c>
      <c r="D20" s="384">
        <v>3</v>
      </c>
      <c r="E20" s="384" t="s">
        <v>12</v>
      </c>
      <c r="F20" s="384">
        <v>55</v>
      </c>
      <c r="G20" s="384" t="s">
        <v>490</v>
      </c>
    </row>
    <row r="21" spans="1:7">
      <c r="A21" s="622"/>
      <c r="B21" s="622"/>
      <c r="C21" s="622" t="s">
        <v>9</v>
      </c>
      <c r="D21" s="622">
        <f>SUM(D14:D20)</f>
        <v>39</v>
      </c>
      <c r="E21" s="622"/>
      <c r="F21" s="622">
        <f>SUM(F14:F20)</f>
        <v>274</v>
      </c>
      <c r="G21" s="622"/>
    </row>
    <row r="22" spans="1:7">
      <c r="A22" s="384" t="s">
        <v>12</v>
      </c>
      <c r="B22" s="384" t="s">
        <v>500</v>
      </c>
      <c r="C22" s="384" t="s">
        <v>494</v>
      </c>
      <c r="D22" s="384">
        <v>1</v>
      </c>
      <c r="E22" s="384" t="s">
        <v>12</v>
      </c>
      <c r="F22" s="384">
        <v>3</v>
      </c>
      <c r="G22" s="384" t="s">
        <v>490</v>
      </c>
    </row>
    <row r="23" spans="1:7">
      <c r="A23" s="384" t="s">
        <v>12</v>
      </c>
      <c r="B23" s="384" t="s">
        <v>491</v>
      </c>
      <c r="C23" s="384" t="s">
        <v>494</v>
      </c>
      <c r="D23" s="384">
        <v>3</v>
      </c>
      <c r="E23" s="384" t="s">
        <v>12</v>
      </c>
      <c r="F23" s="384">
        <v>51</v>
      </c>
      <c r="G23" s="384" t="s">
        <v>490</v>
      </c>
    </row>
    <row r="24" spans="1:7">
      <c r="A24" s="384" t="s">
        <v>12</v>
      </c>
      <c r="B24" s="384" t="s">
        <v>477</v>
      </c>
      <c r="C24" s="384" t="s">
        <v>494</v>
      </c>
      <c r="D24" s="384">
        <v>4</v>
      </c>
      <c r="E24" s="384" t="s">
        <v>12</v>
      </c>
      <c r="F24" s="384">
        <v>24</v>
      </c>
      <c r="G24" s="384" t="s">
        <v>490</v>
      </c>
    </row>
    <row r="25" spans="1:7">
      <c r="A25" s="384" t="s">
        <v>12</v>
      </c>
      <c r="B25" s="384" t="s">
        <v>492</v>
      </c>
      <c r="C25" s="384" t="s">
        <v>494</v>
      </c>
      <c r="D25" s="384">
        <v>1</v>
      </c>
      <c r="E25" s="384" t="s">
        <v>12</v>
      </c>
      <c r="F25" s="384">
        <v>4</v>
      </c>
      <c r="G25" s="384" t="s">
        <v>490</v>
      </c>
    </row>
    <row r="26" spans="1:7">
      <c r="A26" s="384" t="s">
        <v>12</v>
      </c>
      <c r="B26" s="384" t="s">
        <v>454</v>
      </c>
      <c r="C26" s="384" t="s">
        <v>494</v>
      </c>
      <c r="D26" s="384">
        <v>3</v>
      </c>
      <c r="E26" s="384" t="s">
        <v>12</v>
      </c>
      <c r="F26" s="384">
        <v>22</v>
      </c>
      <c r="G26" s="384" t="s">
        <v>490</v>
      </c>
    </row>
    <row r="27" spans="1:7">
      <c r="A27" s="384" t="s">
        <v>12</v>
      </c>
      <c r="B27" s="384" t="s">
        <v>495</v>
      </c>
      <c r="C27" s="384" t="s">
        <v>494</v>
      </c>
      <c r="D27" s="384">
        <v>3</v>
      </c>
      <c r="E27" s="384" t="s">
        <v>12</v>
      </c>
      <c r="F27" s="384">
        <v>34</v>
      </c>
      <c r="G27" s="384" t="s">
        <v>490</v>
      </c>
    </row>
    <row r="28" spans="1:7">
      <c r="A28" s="384" t="s">
        <v>12</v>
      </c>
      <c r="B28" s="384" t="s">
        <v>479</v>
      </c>
      <c r="C28" s="384" t="s">
        <v>494</v>
      </c>
      <c r="D28" s="384">
        <v>2</v>
      </c>
      <c r="E28" s="384" t="s">
        <v>12</v>
      </c>
      <c r="F28" s="384">
        <v>37</v>
      </c>
      <c r="G28" s="384" t="s">
        <v>490</v>
      </c>
    </row>
    <row r="29" spans="1:7">
      <c r="A29" s="622"/>
      <c r="B29" s="622"/>
      <c r="C29" s="622" t="s">
        <v>9</v>
      </c>
      <c r="D29" s="622">
        <f>SUM(D22:D28)</f>
        <v>17</v>
      </c>
      <c r="E29" s="622"/>
      <c r="F29" s="622">
        <f>SUM(F22:F28)</f>
        <v>175</v>
      </c>
      <c r="G29" s="622"/>
    </row>
    <row r="30" spans="1:7">
      <c r="A30" s="384" t="s">
        <v>12</v>
      </c>
      <c r="B30" s="384" t="s">
        <v>500</v>
      </c>
      <c r="C30" s="384" t="s">
        <v>496</v>
      </c>
      <c r="D30" s="384">
        <v>1</v>
      </c>
      <c r="E30" s="384" t="s">
        <v>12</v>
      </c>
      <c r="F30" s="384">
        <v>20</v>
      </c>
      <c r="G30" s="384" t="s">
        <v>490</v>
      </c>
    </row>
    <row r="31" spans="1:7">
      <c r="A31" s="384" t="s">
        <v>12</v>
      </c>
      <c r="B31" s="384" t="s">
        <v>491</v>
      </c>
      <c r="C31" s="384" t="s">
        <v>496</v>
      </c>
      <c r="D31" s="384">
        <v>4</v>
      </c>
      <c r="E31" s="384" t="s">
        <v>12</v>
      </c>
      <c r="F31" s="384">
        <v>68</v>
      </c>
      <c r="G31" s="384" t="s">
        <v>490</v>
      </c>
    </row>
    <row r="32" spans="1:7">
      <c r="A32" s="384" t="s">
        <v>12</v>
      </c>
      <c r="B32" s="384" t="s">
        <v>477</v>
      </c>
      <c r="C32" s="384" t="s">
        <v>496</v>
      </c>
      <c r="D32" s="384">
        <v>2</v>
      </c>
      <c r="E32" s="384" t="s">
        <v>12</v>
      </c>
      <c r="F32" s="384">
        <v>15</v>
      </c>
      <c r="G32" s="384" t="s">
        <v>490</v>
      </c>
    </row>
    <row r="33" spans="1:7">
      <c r="A33" s="384" t="s">
        <v>12</v>
      </c>
      <c r="B33" s="384" t="s">
        <v>492</v>
      </c>
      <c r="C33" s="384" t="s">
        <v>496</v>
      </c>
      <c r="D33" s="384">
        <v>3</v>
      </c>
      <c r="E33" s="384" t="s">
        <v>12</v>
      </c>
      <c r="F33" s="384">
        <v>13</v>
      </c>
      <c r="G33" s="384" t="s">
        <v>490</v>
      </c>
    </row>
    <row r="34" spans="1:7">
      <c r="A34" s="384" t="s">
        <v>12</v>
      </c>
      <c r="B34" s="384" t="s">
        <v>454</v>
      </c>
      <c r="C34" s="384" t="s">
        <v>496</v>
      </c>
      <c r="D34" s="384">
        <v>5</v>
      </c>
      <c r="E34" s="384" t="s">
        <v>12</v>
      </c>
      <c r="F34" s="384">
        <v>60</v>
      </c>
      <c r="G34" s="384" t="s">
        <v>490</v>
      </c>
    </row>
    <row r="35" spans="1:7">
      <c r="A35" s="622"/>
      <c r="B35" s="622"/>
      <c r="C35" s="622" t="s">
        <v>9</v>
      </c>
      <c r="D35" s="622">
        <f>SUM(D30:D34)</f>
        <v>15</v>
      </c>
      <c r="E35" s="622"/>
      <c r="F35" s="622">
        <f>SUM(F30:F34)</f>
        <v>176</v>
      </c>
      <c r="G35" s="622"/>
    </row>
    <row r="36" spans="1:7">
      <c r="A36" s="384" t="s">
        <v>12</v>
      </c>
      <c r="B36" s="566" t="s">
        <v>476</v>
      </c>
      <c r="C36" s="566" t="s">
        <v>497</v>
      </c>
      <c r="D36" s="566">
        <v>15</v>
      </c>
      <c r="E36" s="384" t="s">
        <v>12</v>
      </c>
      <c r="F36" s="566">
        <v>112</v>
      </c>
      <c r="G36" s="566" t="s">
        <v>490</v>
      </c>
    </row>
    <row r="37" spans="1:7">
      <c r="A37" s="384" t="s">
        <v>12</v>
      </c>
      <c r="B37" s="384" t="s">
        <v>477</v>
      </c>
      <c r="C37" s="384" t="s">
        <v>497</v>
      </c>
      <c r="D37" s="384">
        <v>1</v>
      </c>
      <c r="E37" s="384" t="s">
        <v>12</v>
      </c>
      <c r="F37" s="384">
        <v>4</v>
      </c>
      <c r="G37" s="384" t="s">
        <v>490</v>
      </c>
    </row>
    <row r="38" spans="1:7">
      <c r="A38" s="384" t="s">
        <v>12</v>
      </c>
      <c r="B38" s="384" t="s">
        <v>525</v>
      </c>
      <c r="C38" s="384" t="s">
        <v>497</v>
      </c>
      <c r="D38" s="384">
        <v>1</v>
      </c>
      <c r="E38" s="384" t="s">
        <v>12</v>
      </c>
      <c r="F38" s="384">
        <v>31</v>
      </c>
      <c r="G38" s="384" t="s">
        <v>490</v>
      </c>
    </row>
    <row r="39" spans="1:7">
      <c r="A39" s="384" t="s">
        <v>12</v>
      </c>
      <c r="B39" s="384" t="s">
        <v>454</v>
      </c>
      <c r="C39" s="384" t="s">
        <v>497</v>
      </c>
      <c r="D39" s="384">
        <v>1</v>
      </c>
      <c r="E39" s="384" t="s">
        <v>12</v>
      </c>
      <c r="F39" s="384">
        <v>9</v>
      </c>
      <c r="G39" s="384" t="s">
        <v>490</v>
      </c>
    </row>
    <row r="40" spans="1:7">
      <c r="A40" s="384" t="s">
        <v>12</v>
      </c>
      <c r="B40" s="384" t="s">
        <v>495</v>
      </c>
      <c r="C40" s="384" t="s">
        <v>497</v>
      </c>
      <c r="D40" s="384">
        <v>1</v>
      </c>
      <c r="E40" s="384" t="s">
        <v>12</v>
      </c>
      <c r="F40" s="384">
        <v>10</v>
      </c>
      <c r="G40" s="384" t="s">
        <v>490</v>
      </c>
    </row>
    <row r="41" spans="1:7">
      <c r="A41" s="384" t="s">
        <v>12</v>
      </c>
      <c r="B41" s="384" t="s">
        <v>479</v>
      </c>
      <c r="C41" s="384" t="s">
        <v>497</v>
      </c>
      <c r="D41" s="384">
        <v>1</v>
      </c>
      <c r="E41" s="384" t="s">
        <v>12</v>
      </c>
      <c r="F41" s="384">
        <v>15</v>
      </c>
      <c r="G41" s="384" t="s">
        <v>490</v>
      </c>
    </row>
    <row r="42" spans="1:7">
      <c r="A42" s="622"/>
      <c r="B42" s="622"/>
      <c r="C42" s="622" t="s">
        <v>9</v>
      </c>
      <c r="D42" s="622">
        <f>SUM(D36:D41)</f>
        <v>20</v>
      </c>
      <c r="E42" s="622"/>
      <c r="F42" s="622">
        <f>SUM(F36:F41)</f>
        <v>181</v>
      </c>
      <c r="G42" s="622"/>
    </row>
    <row r="43" spans="1:7">
      <c r="A43" s="384" t="s">
        <v>12</v>
      </c>
      <c r="B43" s="384" t="s">
        <v>477</v>
      </c>
      <c r="C43" s="384" t="s">
        <v>498</v>
      </c>
      <c r="D43" s="384">
        <v>1</v>
      </c>
      <c r="E43" s="384" t="s">
        <v>12</v>
      </c>
      <c r="F43" s="384">
        <v>5</v>
      </c>
      <c r="G43" s="384" t="s">
        <v>490</v>
      </c>
    </row>
    <row r="44" spans="1:7">
      <c r="A44" s="384" t="s">
        <v>12</v>
      </c>
      <c r="B44" s="384" t="s">
        <v>479</v>
      </c>
      <c r="C44" s="384" t="s">
        <v>498</v>
      </c>
      <c r="D44" s="384">
        <v>1</v>
      </c>
      <c r="E44" s="384" t="s">
        <v>12</v>
      </c>
      <c r="F44" s="384">
        <v>17</v>
      </c>
      <c r="G44" s="384" t="s">
        <v>490</v>
      </c>
    </row>
    <row r="45" spans="1:7">
      <c r="A45" s="622"/>
      <c r="B45" s="622"/>
      <c r="C45" s="622" t="s">
        <v>9</v>
      </c>
      <c r="D45" s="622">
        <f>SUM(D43:D44)</f>
        <v>2</v>
      </c>
      <c r="E45" s="622"/>
      <c r="F45" s="622">
        <f>SUM(F43:F44)</f>
        <v>22</v>
      </c>
      <c r="G45" s="622"/>
    </row>
    <row r="46" spans="1:7">
      <c r="A46" s="384" t="s">
        <v>12</v>
      </c>
      <c r="B46" s="384" t="s">
        <v>476</v>
      </c>
      <c r="C46" s="384" t="s">
        <v>499</v>
      </c>
      <c r="D46" s="384">
        <v>11</v>
      </c>
      <c r="E46" s="384" t="s">
        <v>12</v>
      </c>
      <c r="F46" s="384">
        <v>68</v>
      </c>
      <c r="G46" s="384" t="s">
        <v>490</v>
      </c>
    </row>
    <row r="47" spans="1:7">
      <c r="A47" s="384" t="s">
        <v>12</v>
      </c>
      <c r="B47" s="384" t="s">
        <v>477</v>
      </c>
      <c r="C47" s="384" t="s">
        <v>499</v>
      </c>
      <c r="D47" s="384">
        <v>3</v>
      </c>
      <c r="E47" s="384" t="s">
        <v>12</v>
      </c>
      <c r="F47" s="384">
        <v>17</v>
      </c>
      <c r="G47" s="384" t="s">
        <v>490</v>
      </c>
    </row>
    <row r="48" spans="1:7">
      <c r="A48" s="384" t="s">
        <v>12</v>
      </c>
      <c r="B48" s="384" t="s">
        <v>479</v>
      </c>
      <c r="C48" s="384" t="s">
        <v>499</v>
      </c>
      <c r="D48" s="384">
        <v>3</v>
      </c>
      <c r="E48" s="384" t="s">
        <v>12</v>
      </c>
      <c r="F48" s="384">
        <v>48</v>
      </c>
      <c r="G48" s="384" t="s">
        <v>490</v>
      </c>
    </row>
    <row r="49" spans="1:7">
      <c r="A49" s="622"/>
      <c r="B49" s="622"/>
      <c r="C49" s="622" t="s">
        <v>9</v>
      </c>
      <c r="D49" s="622">
        <f>SUM(D46:D48)</f>
        <v>17</v>
      </c>
      <c r="E49" s="622"/>
      <c r="F49" s="622">
        <f>SUM(F46:F48)</f>
        <v>133</v>
      </c>
      <c r="G49" s="622"/>
    </row>
    <row r="50" spans="1:7">
      <c r="A50" s="384" t="s">
        <v>12</v>
      </c>
      <c r="B50" s="384" t="s">
        <v>491</v>
      </c>
      <c r="C50" s="384" t="s">
        <v>501</v>
      </c>
      <c r="D50" s="384">
        <v>2</v>
      </c>
      <c r="E50" s="384" t="s">
        <v>12</v>
      </c>
      <c r="F50" s="384">
        <v>30</v>
      </c>
      <c r="G50" s="384" t="s">
        <v>490</v>
      </c>
    </row>
    <row r="51" spans="1:7">
      <c r="A51" s="384" t="s">
        <v>12</v>
      </c>
      <c r="B51" s="384" t="s">
        <v>477</v>
      </c>
      <c r="C51" s="384" t="s">
        <v>501</v>
      </c>
      <c r="D51" s="384">
        <v>12</v>
      </c>
      <c r="E51" s="384" t="s">
        <v>12</v>
      </c>
      <c r="F51" s="384">
        <v>109</v>
      </c>
      <c r="G51" s="384" t="s">
        <v>490</v>
      </c>
    </row>
    <row r="52" spans="1:7">
      <c r="A52" s="384" t="s">
        <v>12</v>
      </c>
      <c r="B52" s="384" t="s">
        <v>478</v>
      </c>
      <c r="C52" s="384" t="s">
        <v>501</v>
      </c>
      <c r="D52" s="384">
        <v>6</v>
      </c>
      <c r="E52" s="384" t="s">
        <v>12</v>
      </c>
      <c r="F52" s="384">
        <v>27</v>
      </c>
      <c r="G52" s="384" t="s">
        <v>490</v>
      </c>
    </row>
    <row r="53" spans="1:7">
      <c r="A53" s="384" t="s">
        <v>12</v>
      </c>
      <c r="B53" s="384" t="s">
        <v>492</v>
      </c>
      <c r="C53" s="384" t="s">
        <v>501</v>
      </c>
      <c r="D53" s="384">
        <v>2</v>
      </c>
      <c r="E53" s="384" t="s">
        <v>12</v>
      </c>
      <c r="F53" s="384">
        <v>6</v>
      </c>
      <c r="G53" s="384" t="s">
        <v>490</v>
      </c>
    </row>
    <row r="54" spans="1:7">
      <c r="A54" s="384" t="s">
        <v>12</v>
      </c>
      <c r="B54" s="384" t="s">
        <v>454</v>
      </c>
      <c r="C54" s="384" t="s">
        <v>501</v>
      </c>
      <c r="D54" s="384">
        <v>6</v>
      </c>
      <c r="E54" s="384" t="s">
        <v>12</v>
      </c>
      <c r="F54" s="384">
        <v>36</v>
      </c>
      <c r="G54" s="384" t="s">
        <v>490</v>
      </c>
    </row>
    <row r="55" spans="1:7">
      <c r="A55" s="384" t="s">
        <v>12</v>
      </c>
      <c r="B55" s="384" t="s">
        <v>495</v>
      </c>
      <c r="C55" s="384" t="s">
        <v>501</v>
      </c>
      <c r="D55" s="384">
        <v>1</v>
      </c>
      <c r="E55" s="384" t="s">
        <v>12</v>
      </c>
      <c r="F55" s="384">
        <v>9</v>
      </c>
      <c r="G55" s="384" t="s">
        <v>490</v>
      </c>
    </row>
    <row r="56" spans="1:7">
      <c r="A56" s="384" t="s">
        <v>12</v>
      </c>
      <c r="B56" s="384" t="s">
        <v>479</v>
      </c>
      <c r="C56" s="384" t="s">
        <v>501</v>
      </c>
      <c r="D56" s="384">
        <v>3</v>
      </c>
      <c r="E56" s="384" t="s">
        <v>12</v>
      </c>
      <c r="F56" s="384">
        <v>47</v>
      </c>
      <c r="G56" s="384" t="s">
        <v>490</v>
      </c>
    </row>
    <row r="57" spans="1:7">
      <c r="A57" s="622"/>
      <c r="B57" s="622"/>
      <c r="C57" s="622" t="s">
        <v>9</v>
      </c>
      <c r="D57" s="622">
        <f>SUM(D50:D56)</f>
        <v>32</v>
      </c>
      <c r="E57" s="622"/>
      <c r="F57" s="385">
        <f>SUM(F50:F56)</f>
        <v>264</v>
      </c>
      <c r="G57" s="622"/>
    </row>
    <row r="58" spans="1:7">
      <c r="A58" s="383"/>
      <c r="B58" s="383"/>
      <c r="C58" s="383" t="s">
        <v>526</v>
      </c>
      <c r="D58" s="383">
        <f>D57+D49+D45+D42+D35+D29+D21+D13</f>
        <v>157</v>
      </c>
      <c r="E58" s="383"/>
      <c r="F58" s="385">
        <f>F57+F49+F45+F42+F35+F29+F21+F13</f>
        <v>1439</v>
      </c>
      <c r="G58" s="383"/>
    </row>
    <row r="59" spans="1:7">
      <c r="A59" s="383"/>
      <c r="B59" s="383"/>
      <c r="C59" s="383" t="s">
        <v>502</v>
      </c>
      <c r="D59" s="383">
        <f>D58+828</f>
        <v>985</v>
      </c>
      <c r="E59" s="383"/>
      <c r="F59" s="385">
        <f>F58+10033</f>
        <v>11472</v>
      </c>
      <c r="G59" s="383"/>
    </row>
    <row r="61" spans="1:7" ht="30.75" customHeight="1">
      <c r="A61" s="940" t="s">
        <v>503</v>
      </c>
      <c r="B61" s="940"/>
      <c r="C61" s="940"/>
      <c r="D61" s="940"/>
      <c r="E61" s="940"/>
      <c r="F61" s="940"/>
      <c r="G61" s="940"/>
    </row>
    <row r="62" spans="1:7">
      <c r="A62" s="941" t="s">
        <v>504</v>
      </c>
      <c r="B62" s="941"/>
      <c r="C62" s="941"/>
      <c r="D62" s="941"/>
      <c r="E62" s="941"/>
      <c r="F62" s="941"/>
      <c r="G62" s="941"/>
    </row>
    <row r="63" spans="1:7">
      <c r="A63" s="941" t="s">
        <v>527</v>
      </c>
      <c r="B63" s="941"/>
      <c r="C63" s="941"/>
      <c r="D63" s="941"/>
      <c r="E63" s="941"/>
      <c r="F63" s="941"/>
      <c r="G63" s="941"/>
    </row>
    <row r="64" spans="1:7" ht="25.5" customHeight="1">
      <c r="A64" s="942" t="s">
        <v>138</v>
      </c>
      <c r="B64" s="942"/>
      <c r="C64" s="942"/>
      <c r="D64" s="942"/>
      <c r="E64" s="942"/>
      <c r="F64" s="942"/>
      <c r="G64" s="942"/>
    </row>
  </sheetData>
  <mergeCells count="11">
    <mergeCell ref="A61:G61"/>
    <mergeCell ref="A64:G64"/>
    <mergeCell ref="A1:G1"/>
    <mergeCell ref="A4:A5"/>
    <mergeCell ref="B4:B5"/>
    <mergeCell ref="C4:C5"/>
    <mergeCell ref="D4:G4"/>
    <mergeCell ref="A2:G2"/>
    <mergeCell ref="A3:G3"/>
    <mergeCell ref="A63:G63"/>
    <mergeCell ref="A62:G62"/>
  </mergeCells>
  <printOptions horizontalCentered="1" verticalCentered="1"/>
  <pageMargins left="0.25" right="0.25" top="0.5" bottom="0.5" header="0.3" footer="0.3"/>
  <pageSetup scale="6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9B3A-D2CE-4006-A395-B4F1C49A4377}">
  <sheetPr>
    <pageSetUpPr fitToPage="1"/>
  </sheetPr>
  <dimension ref="A1:AF88"/>
  <sheetViews>
    <sheetView zoomScale="80" zoomScaleNormal="80" workbookViewId="0">
      <pane xSplit="2" ySplit="8" topLeftCell="C9" activePane="bottomRight" state="frozen"/>
      <selection activeCell="C11" sqref="C11"/>
      <selection pane="topRight" activeCell="C11" sqref="C11"/>
      <selection pane="bottomLeft" activeCell="C11" sqref="C11"/>
      <selection pane="bottomRight" activeCell="A3" sqref="A3:N3"/>
    </sheetView>
  </sheetViews>
  <sheetFormatPr defaultColWidth="9.140625" defaultRowHeight="12.75"/>
  <cols>
    <col min="1" max="1" width="44.140625" style="338" customWidth="1"/>
    <col min="2" max="2" width="6.7109375" style="338" customWidth="1"/>
    <col min="3" max="3" width="11" style="338" customWidth="1"/>
    <col min="4" max="4" width="11.5703125" style="338" customWidth="1"/>
    <col min="5" max="5" width="10" style="338" customWidth="1"/>
    <col min="6" max="6" width="12.5703125" style="338" customWidth="1"/>
    <col min="7" max="7" width="15" style="338" customWidth="1"/>
    <col min="8" max="8" width="13.140625" style="338" customWidth="1"/>
    <col min="9" max="9" width="2.42578125" style="338" customWidth="1"/>
    <col min="10" max="10" width="7.42578125" style="338" customWidth="1"/>
    <col min="11" max="11" width="10.5703125" style="338" customWidth="1"/>
    <col min="12" max="12" width="8" style="338" bestFit="1" customWidth="1"/>
    <col min="13" max="13" width="9.42578125" style="338" bestFit="1" customWidth="1"/>
    <col min="14" max="14" width="16.7109375" style="338" bestFit="1" customWidth="1"/>
    <col min="15" max="15" width="14.42578125" style="338" bestFit="1" customWidth="1"/>
    <col min="16" max="16" width="12.42578125" style="338" bestFit="1" customWidth="1"/>
    <col min="17" max="17" width="2.42578125" style="338" customWidth="1"/>
    <col min="18" max="18" width="7" style="338" customWidth="1"/>
    <col min="19" max="19" width="9.5703125" style="338" customWidth="1"/>
    <col min="20" max="21" width="8" style="338" bestFit="1" customWidth="1"/>
    <col min="22" max="22" width="16.7109375" style="338" bestFit="1" customWidth="1"/>
    <col min="23" max="23" width="14.42578125" style="338" bestFit="1" customWidth="1"/>
    <col min="24" max="24" width="12.42578125" style="338" bestFit="1" customWidth="1"/>
    <col min="25" max="25" width="2.42578125" style="338" customWidth="1"/>
    <col min="26" max="26" width="7.28515625" style="338" customWidth="1"/>
    <col min="27" max="27" width="9.5703125" style="338" customWidth="1"/>
    <col min="28" max="28" width="8" style="338" customWidth="1"/>
    <col min="29" max="29" width="8" style="338" bestFit="1" customWidth="1"/>
    <col min="30" max="30" width="16.7109375" style="338" bestFit="1" customWidth="1"/>
    <col min="31" max="31" width="14.42578125" style="338" bestFit="1" customWidth="1"/>
    <col min="32" max="32" width="12.42578125" style="338" bestFit="1" customWidth="1"/>
    <col min="33" max="16384" width="9.140625" style="338"/>
  </cols>
  <sheetData>
    <row r="1" spans="1:32" ht="15.75">
      <c r="A1" s="768" t="s">
        <v>43</v>
      </c>
      <c r="B1" s="768"/>
      <c r="C1" s="768"/>
      <c r="D1" s="768"/>
      <c r="E1" s="768"/>
      <c r="F1" s="768"/>
      <c r="G1" s="768"/>
      <c r="H1" s="768"/>
      <c r="I1" s="768"/>
      <c r="J1" s="768"/>
      <c r="K1" s="768"/>
      <c r="L1" s="768"/>
      <c r="M1" s="768"/>
      <c r="N1" s="768"/>
      <c r="O1" s="731"/>
    </row>
    <row r="2" spans="1:32" ht="15.75" customHeight="1">
      <c r="A2" s="748" t="s">
        <v>1</v>
      </c>
      <c r="B2" s="748"/>
      <c r="C2" s="748"/>
      <c r="D2" s="748"/>
      <c r="E2" s="748"/>
      <c r="F2" s="748"/>
      <c r="G2" s="748"/>
      <c r="H2" s="748"/>
      <c r="I2" s="748"/>
      <c r="J2" s="748"/>
      <c r="K2" s="748"/>
      <c r="L2" s="748"/>
      <c r="M2" s="748"/>
      <c r="N2" s="748"/>
      <c r="O2" s="731"/>
    </row>
    <row r="3" spans="1:32" ht="15.75" customHeight="1">
      <c r="A3" s="753" t="s">
        <v>528</v>
      </c>
      <c r="B3" s="753"/>
      <c r="C3" s="753"/>
      <c r="D3" s="753"/>
      <c r="E3" s="753"/>
      <c r="F3" s="753"/>
      <c r="G3" s="753"/>
      <c r="H3" s="753"/>
      <c r="I3" s="753"/>
      <c r="J3" s="753"/>
      <c r="K3" s="753"/>
      <c r="L3" s="753"/>
      <c r="M3" s="753"/>
      <c r="N3" s="753"/>
      <c r="O3" s="731"/>
    </row>
    <row r="4" spans="1:32" ht="15.75" customHeight="1" thickBot="1">
      <c r="A4" s="726"/>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row>
    <row r="5" spans="1:32" ht="19.5" thickBot="1">
      <c r="A5" s="732"/>
      <c r="B5" s="769" t="s">
        <v>44</v>
      </c>
      <c r="C5" s="770"/>
      <c r="D5" s="770"/>
      <c r="E5" s="770"/>
      <c r="F5" s="770"/>
      <c r="G5" s="770"/>
      <c r="H5" s="770"/>
      <c r="I5" s="459"/>
      <c r="J5" s="771" t="s">
        <v>45</v>
      </c>
      <c r="K5" s="770"/>
      <c r="L5" s="770"/>
      <c r="M5" s="770"/>
      <c r="N5" s="770"/>
      <c r="O5" s="770"/>
      <c r="P5" s="770"/>
      <c r="Q5" s="459"/>
      <c r="R5" s="772" t="s">
        <v>46</v>
      </c>
      <c r="S5" s="772"/>
      <c r="T5" s="772"/>
      <c r="U5" s="772"/>
      <c r="V5" s="772"/>
      <c r="W5" s="772"/>
      <c r="X5" s="773"/>
      <c r="Y5" s="636"/>
      <c r="Z5" s="769" t="s">
        <v>47</v>
      </c>
      <c r="AA5" s="770"/>
      <c r="AB5" s="770"/>
      <c r="AC5" s="770"/>
      <c r="AD5" s="770"/>
      <c r="AE5" s="770"/>
      <c r="AF5" s="774"/>
    </row>
    <row r="6" spans="1:32" ht="14.25">
      <c r="A6" s="460"/>
      <c r="B6" s="461"/>
      <c r="C6" s="775" t="s">
        <v>48</v>
      </c>
      <c r="D6" s="776"/>
      <c r="E6" s="776"/>
      <c r="F6" s="776"/>
      <c r="G6" s="776"/>
      <c r="H6" s="776"/>
      <c r="I6" s="462"/>
      <c r="J6" s="705"/>
      <c r="K6" s="776" t="s">
        <v>49</v>
      </c>
      <c r="L6" s="776"/>
      <c r="M6" s="776"/>
      <c r="N6" s="776"/>
      <c r="O6" s="776"/>
      <c r="P6" s="776"/>
      <c r="Q6" s="462"/>
      <c r="R6" s="461"/>
      <c r="S6" s="776" t="s">
        <v>49</v>
      </c>
      <c r="T6" s="776"/>
      <c r="U6" s="776"/>
      <c r="V6" s="776"/>
      <c r="W6" s="776"/>
      <c r="X6" s="777"/>
      <c r="Y6" s="459"/>
      <c r="Z6" s="461"/>
      <c r="AA6" s="775" t="s">
        <v>49</v>
      </c>
      <c r="AB6" s="776"/>
      <c r="AC6" s="776"/>
      <c r="AD6" s="776"/>
      <c r="AE6" s="776"/>
      <c r="AF6" s="777"/>
    </row>
    <row r="7" spans="1:32" ht="39.75">
      <c r="A7" s="463" t="s">
        <v>50</v>
      </c>
      <c r="B7" s="464" t="s">
        <v>51</v>
      </c>
      <c r="C7" s="465" t="s">
        <v>52</v>
      </c>
      <c r="D7" s="466" t="s">
        <v>53</v>
      </c>
      <c r="E7" s="466" t="s">
        <v>54</v>
      </c>
      <c r="F7" s="466" t="s">
        <v>55</v>
      </c>
      <c r="G7" s="466" t="s">
        <v>56</v>
      </c>
      <c r="H7" s="663" t="s">
        <v>57</v>
      </c>
      <c r="I7" s="462"/>
      <c r="J7" s="464" t="s">
        <v>51</v>
      </c>
      <c r="K7" s="679" t="s">
        <v>52</v>
      </c>
      <c r="L7" s="466" t="s">
        <v>58</v>
      </c>
      <c r="M7" s="466" t="s">
        <v>54</v>
      </c>
      <c r="N7" s="466" t="s">
        <v>55</v>
      </c>
      <c r="O7" s="466" t="s">
        <v>56</v>
      </c>
      <c r="P7" s="663" t="s">
        <v>57</v>
      </c>
      <c r="Q7" s="462"/>
      <c r="R7" s="464" t="s">
        <v>51</v>
      </c>
      <c r="S7" s="679" t="s">
        <v>52</v>
      </c>
      <c r="T7" s="466" t="s">
        <v>58</v>
      </c>
      <c r="U7" s="466" t="s">
        <v>54</v>
      </c>
      <c r="V7" s="466" t="s">
        <v>55</v>
      </c>
      <c r="W7" s="466" t="s">
        <v>56</v>
      </c>
      <c r="X7" s="467" t="s">
        <v>57</v>
      </c>
      <c r="Y7" s="462"/>
      <c r="Z7" s="464" t="s">
        <v>51</v>
      </c>
      <c r="AA7" s="465" t="s">
        <v>52</v>
      </c>
      <c r="AB7" s="466" t="s">
        <v>58</v>
      </c>
      <c r="AC7" s="466" t="s">
        <v>54</v>
      </c>
      <c r="AD7" s="466" t="s">
        <v>55</v>
      </c>
      <c r="AE7" s="466" t="s">
        <v>56</v>
      </c>
      <c r="AF7" s="467" t="s">
        <v>57</v>
      </c>
    </row>
    <row r="8" spans="1:32" ht="23.25" customHeight="1">
      <c r="A8" s="468" t="s">
        <v>11</v>
      </c>
      <c r="B8" s="469"/>
      <c r="C8" s="470" t="s">
        <v>59</v>
      </c>
      <c r="D8" s="471" t="s">
        <v>60</v>
      </c>
      <c r="E8" s="471" t="s">
        <v>61</v>
      </c>
      <c r="F8" s="471" t="s">
        <v>62</v>
      </c>
      <c r="G8" s="471" t="s">
        <v>63</v>
      </c>
      <c r="H8" s="664"/>
      <c r="I8" s="462"/>
      <c r="J8" s="469"/>
      <c r="K8" s="680"/>
      <c r="L8" s="472"/>
      <c r="M8" s="472"/>
      <c r="N8" s="472"/>
      <c r="O8" s="472"/>
      <c r="P8" s="664"/>
      <c r="Q8" s="462"/>
      <c r="R8" s="469"/>
      <c r="S8" s="680"/>
      <c r="T8" s="472"/>
      <c r="U8" s="472"/>
      <c r="V8" s="472"/>
      <c r="W8" s="472"/>
      <c r="X8" s="635"/>
      <c r="Y8" s="462"/>
      <c r="Z8" s="469"/>
      <c r="AA8" s="709"/>
      <c r="AB8" s="472"/>
      <c r="AC8" s="472"/>
      <c r="AD8" s="472"/>
      <c r="AE8" s="472"/>
      <c r="AF8" s="635"/>
    </row>
    <row r="9" spans="1:32">
      <c r="A9" s="233" t="s">
        <v>64</v>
      </c>
      <c r="B9" s="473" t="s">
        <v>65</v>
      </c>
      <c r="C9" s="239">
        <f>K9+S9</f>
        <v>1133</v>
      </c>
      <c r="D9" s="633">
        <v>0</v>
      </c>
      <c r="E9" s="633">
        <v>0</v>
      </c>
      <c r="F9" s="239">
        <f>N9+V9</f>
        <v>35573.760000000031</v>
      </c>
      <c r="G9" s="413">
        <f>O9+W9</f>
        <v>459455.31000000157</v>
      </c>
      <c r="H9" s="706">
        <f>G9/$G$63</f>
        <v>3.7164520701330056E-2</v>
      </c>
      <c r="I9" s="475"/>
      <c r="J9" s="473" t="s">
        <v>65</v>
      </c>
      <c r="K9" s="704">
        <v>542</v>
      </c>
      <c r="L9" s="633">
        <v>0</v>
      </c>
      <c r="M9" s="633">
        <v>0</v>
      </c>
      <c r="N9" s="704">
        <v>17323.680000000026</v>
      </c>
      <c r="O9" s="737">
        <v>223386.91000000073</v>
      </c>
      <c r="P9" s="706">
        <f>O9/$O$63</f>
        <v>3.7190038946376271E-2</v>
      </c>
      <c r="Q9" s="475"/>
      <c r="R9" s="473" t="s">
        <v>65</v>
      </c>
      <c r="S9" s="704">
        <v>591</v>
      </c>
      <c r="T9" s="633">
        <v>0</v>
      </c>
      <c r="U9" s="633">
        <v>0</v>
      </c>
      <c r="V9" s="704">
        <v>18250.080000000005</v>
      </c>
      <c r="W9" s="737">
        <v>236068.40000000084</v>
      </c>
      <c r="X9" s="736">
        <f>W9/$W$63</f>
        <v>3.7140405512004634E-2</v>
      </c>
      <c r="Y9" s="475"/>
      <c r="Z9" s="473" t="s">
        <v>65</v>
      </c>
      <c r="AA9" s="704">
        <v>377</v>
      </c>
      <c r="AB9" s="633">
        <v>0</v>
      </c>
      <c r="AC9" s="633">
        <v>0</v>
      </c>
      <c r="AD9" s="704">
        <v>11641.760000000024</v>
      </c>
      <c r="AE9" s="737">
        <v>157459.96999999983</v>
      </c>
      <c r="AF9" s="736">
        <f>AE9/$AE$63</f>
        <v>2.9999408642307622E-2</v>
      </c>
    </row>
    <row r="10" spans="1:32">
      <c r="A10" s="233" t="s">
        <v>66</v>
      </c>
      <c r="B10" s="473" t="s">
        <v>65</v>
      </c>
      <c r="C10" s="239">
        <f t="shared" ref="C10:C11" si="0">K10+S10</f>
        <v>0</v>
      </c>
      <c r="D10" s="239">
        <v>0</v>
      </c>
      <c r="E10" s="239">
        <v>0</v>
      </c>
      <c r="F10" s="239">
        <f t="shared" ref="F10:G11" si="1">N10+V10</f>
        <v>0</v>
      </c>
      <c r="G10" s="413">
        <f t="shared" si="1"/>
        <v>0</v>
      </c>
      <c r="H10" s="706">
        <f t="shared" ref="H10:H11" si="2">G10/$G$63</f>
        <v>0</v>
      </c>
      <c r="I10" s="475"/>
      <c r="J10" s="473" t="s">
        <v>65</v>
      </c>
      <c r="K10" s="682">
        <v>0</v>
      </c>
      <c r="L10" s="239">
        <v>0</v>
      </c>
      <c r="M10" s="239">
        <v>0</v>
      </c>
      <c r="N10" s="239">
        <v>0</v>
      </c>
      <c r="O10" s="698">
        <v>0</v>
      </c>
      <c r="P10" s="707">
        <f t="shared" ref="P10:P11" si="3">O10/$O$63</f>
        <v>0</v>
      </c>
      <c r="Q10" s="475"/>
      <c r="R10" s="473" t="s">
        <v>65</v>
      </c>
      <c r="S10" s="682">
        <v>0</v>
      </c>
      <c r="T10" s="239">
        <v>0</v>
      </c>
      <c r="U10" s="239">
        <v>0</v>
      </c>
      <c r="V10" s="239">
        <v>0</v>
      </c>
      <c r="W10" s="698">
        <v>0</v>
      </c>
      <c r="X10" s="240">
        <f>W10/$W$63</f>
        <v>0</v>
      </c>
      <c r="Y10" s="475"/>
      <c r="Z10" s="473" t="s">
        <v>65</v>
      </c>
      <c r="AA10" s="682">
        <v>0</v>
      </c>
      <c r="AB10" s="239">
        <v>0</v>
      </c>
      <c r="AC10" s="239">
        <v>0</v>
      </c>
      <c r="AD10" s="239">
        <v>0</v>
      </c>
      <c r="AE10" s="698">
        <v>0</v>
      </c>
      <c r="AF10" s="240">
        <f t="shared" ref="AF10:AF11" si="4">AE10/$AE$63</f>
        <v>0</v>
      </c>
    </row>
    <row r="11" spans="1:32" ht="14.25">
      <c r="A11" s="233" t="s">
        <v>67</v>
      </c>
      <c r="B11" s="473" t="s">
        <v>65</v>
      </c>
      <c r="C11" s="239">
        <f t="shared" si="0"/>
        <v>0</v>
      </c>
      <c r="D11" s="239">
        <v>0</v>
      </c>
      <c r="E11" s="239">
        <v>0</v>
      </c>
      <c r="F11" s="239">
        <f t="shared" si="1"/>
        <v>0</v>
      </c>
      <c r="G11" s="413">
        <f t="shared" si="1"/>
        <v>0</v>
      </c>
      <c r="H11" s="706">
        <f t="shared" si="2"/>
        <v>0</v>
      </c>
      <c r="I11" s="475"/>
      <c r="J11" s="473" t="s">
        <v>65</v>
      </c>
      <c r="K11" s="682">
        <v>0</v>
      </c>
      <c r="L11" s="239">
        <v>0</v>
      </c>
      <c r="M11" s="239">
        <v>0</v>
      </c>
      <c r="N11" s="239">
        <v>0</v>
      </c>
      <c r="O11" s="698">
        <v>0</v>
      </c>
      <c r="P11" s="707">
        <f t="shared" si="3"/>
        <v>0</v>
      </c>
      <c r="Q11" s="475"/>
      <c r="R11" s="473" t="s">
        <v>65</v>
      </c>
      <c r="S11" s="682">
        <v>0</v>
      </c>
      <c r="T11" s="239">
        <v>0</v>
      </c>
      <c r="U11" s="239">
        <v>0</v>
      </c>
      <c r="V11" s="239">
        <v>0</v>
      </c>
      <c r="W11" s="698">
        <v>0</v>
      </c>
      <c r="X11" s="240">
        <f>W11/$W$63</f>
        <v>0</v>
      </c>
      <c r="Y11" s="475"/>
      <c r="Z11" s="473" t="s">
        <v>65</v>
      </c>
      <c r="AA11" s="682">
        <v>0</v>
      </c>
      <c r="AB11" s="239">
        <v>0</v>
      </c>
      <c r="AC11" s="239">
        <v>0</v>
      </c>
      <c r="AD11" s="239">
        <v>0</v>
      </c>
      <c r="AE11" s="698">
        <v>0</v>
      </c>
      <c r="AF11" s="240">
        <f t="shared" si="4"/>
        <v>0</v>
      </c>
    </row>
    <row r="12" spans="1:32">
      <c r="A12" s="476" t="s">
        <v>13</v>
      </c>
      <c r="B12" s="475"/>
      <c r="C12" s="242"/>
      <c r="D12" s="242"/>
      <c r="E12" s="242"/>
      <c r="F12" s="242"/>
      <c r="G12" s="242"/>
      <c r="H12" s="665"/>
      <c r="I12" s="475"/>
      <c r="J12" s="475"/>
      <c r="K12" s="592"/>
      <c r="L12" s="242"/>
      <c r="M12" s="242"/>
      <c r="N12" s="242"/>
      <c r="O12" s="242"/>
      <c r="P12" s="242"/>
      <c r="Q12" s="475"/>
      <c r="R12" s="475"/>
      <c r="S12" s="592"/>
      <c r="T12" s="242"/>
      <c r="U12" s="242"/>
      <c r="V12" s="242"/>
      <c r="W12" s="242"/>
      <c r="X12" s="477"/>
      <c r="Y12" s="475"/>
      <c r="Z12" s="475"/>
      <c r="AA12" s="592"/>
      <c r="AB12" s="242"/>
      <c r="AC12" s="242"/>
      <c r="AD12" s="242"/>
      <c r="AE12" s="242"/>
      <c r="AF12" s="477"/>
    </row>
    <row r="13" spans="1:32">
      <c r="A13" s="233" t="s">
        <v>68</v>
      </c>
      <c r="B13" s="473" t="s">
        <v>69</v>
      </c>
      <c r="C13" s="239">
        <f>K9+S13</f>
        <v>681</v>
      </c>
      <c r="D13" s="239">
        <v>0</v>
      </c>
      <c r="E13" s="239">
        <v>0</v>
      </c>
      <c r="F13" s="239">
        <f t="shared" ref="F13:G22" si="5">N13+V13</f>
        <v>850.46000000000038</v>
      </c>
      <c r="G13" s="413">
        <f t="shared" si="5"/>
        <v>20687.020000000008</v>
      </c>
      <c r="H13" s="707">
        <f>G13/$G$63</f>
        <v>1.6733361576315802E-3</v>
      </c>
      <c r="I13" s="475"/>
      <c r="J13" s="473" t="s">
        <v>69</v>
      </c>
      <c r="K13" s="704">
        <v>172</v>
      </c>
      <c r="L13" s="633">
        <v>0</v>
      </c>
      <c r="M13" s="633">
        <v>0</v>
      </c>
      <c r="N13" s="704">
        <v>519.28000000000009</v>
      </c>
      <c r="O13" s="737">
        <v>12692.809999999998</v>
      </c>
      <c r="P13" s="707">
        <f>O13/$O$63</f>
        <v>2.1131323148655067E-3</v>
      </c>
      <c r="Q13" s="475"/>
      <c r="R13" s="473" t="s">
        <v>69</v>
      </c>
      <c r="S13" s="704">
        <v>139</v>
      </c>
      <c r="T13" s="633">
        <v>0</v>
      </c>
      <c r="U13" s="633">
        <v>0</v>
      </c>
      <c r="V13" s="704">
        <v>331.18000000000029</v>
      </c>
      <c r="W13" s="737">
        <v>7994.21000000001</v>
      </c>
      <c r="X13" s="240">
        <f t="shared" ref="X13:X56" si="6">W13/$W$63</f>
        <v>1.2577210721474025E-3</v>
      </c>
      <c r="Y13" s="475"/>
      <c r="Z13" s="473" t="s">
        <v>69</v>
      </c>
      <c r="AA13" s="704">
        <v>78</v>
      </c>
      <c r="AB13" s="633">
        <v>0</v>
      </c>
      <c r="AC13" s="633">
        <v>0</v>
      </c>
      <c r="AD13" s="704">
        <v>195.06000000000006</v>
      </c>
      <c r="AE13" s="737">
        <v>4469.4000000000005</v>
      </c>
      <c r="AF13" s="240">
        <f>AE13/$AE$63</f>
        <v>8.5151392437030093E-4</v>
      </c>
    </row>
    <row r="14" spans="1:32">
      <c r="A14" s="233" t="s">
        <v>70</v>
      </c>
      <c r="B14" s="473" t="s">
        <v>69</v>
      </c>
      <c r="C14" s="239">
        <f t="shared" ref="C14:C22" si="7">K14+S14</f>
        <v>9533</v>
      </c>
      <c r="D14" s="239">
        <v>0</v>
      </c>
      <c r="E14" s="239">
        <v>0</v>
      </c>
      <c r="F14" s="239">
        <f t="shared" si="5"/>
        <v>17254.789999999408</v>
      </c>
      <c r="G14" s="413">
        <f t="shared" si="5"/>
        <v>543392.22000000277</v>
      </c>
      <c r="H14" s="707">
        <f t="shared" ref="H14:H22" si="8">G14/$G$63</f>
        <v>4.3954027670573076E-2</v>
      </c>
      <c r="I14" s="475"/>
      <c r="J14" s="473" t="s">
        <v>69</v>
      </c>
      <c r="K14" s="704">
        <v>3682</v>
      </c>
      <c r="L14" s="633">
        <v>0</v>
      </c>
      <c r="M14" s="633">
        <v>0</v>
      </c>
      <c r="N14" s="704">
        <v>8072.6299999997527</v>
      </c>
      <c r="O14" s="737">
        <v>263650.74000000092</v>
      </c>
      <c r="P14" s="707">
        <f t="shared" ref="P14:P22" si="9">O14/$O$63</f>
        <v>4.3893267017485166E-2</v>
      </c>
      <c r="Q14" s="475"/>
      <c r="R14" s="473" t="s">
        <v>69</v>
      </c>
      <c r="S14" s="704">
        <v>5851</v>
      </c>
      <c r="T14" s="633">
        <v>0</v>
      </c>
      <c r="U14" s="633">
        <v>0</v>
      </c>
      <c r="V14" s="704">
        <v>9182.1599999996542</v>
      </c>
      <c r="W14" s="737">
        <v>279741.4800000019</v>
      </c>
      <c r="X14" s="240">
        <f t="shared" si="6"/>
        <v>4.4011447553880007E-2</v>
      </c>
      <c r="Y14" s="475"/>
      <c r="Z14" s="473" t="s">
        <v>69</v>
      </c>
      <c r="AA14" s="704">
        <v>4919</v>
      </c>
      <c r="AB14" s="633">
        <v>0</v>
      </c>
      <c r="AC14" s="633">
        <v>0</v>
      </c>
      <c r="AD14" s="704">
        <v>7250.1699999997491</v>
      </c>
      <c r="AE14" s="737">
        <v>219009.25999999853</v>
      </c>
      <c r="AF14" s="240">
        <f t="shared" ref="AF14:AF22" si="10">AE14/$AE$63</f>
        <v>4.1725832204777887E-2</v>
      </c>
    </row>
    <row r="15" spans="1:32">
      <c r="A15" s="233" t="s">
        <v>71</v>
      </c>
      <c r="B15" s="473" t="s">
        <v>69</v>
      </c>
      <c r="C15" s="239">
        <f t="shared" si="7"/>
        <v>240</v>
      </c>
      <c r="D15" s="239">
        <v>0</v>
      </c>
      <c r="E15" s="239">
        <v>0</v>
      </c>
      <c r="F15" s="239">
        <f t="shared" si="5"/>
        <v>510.32000000000028</v>
      </c>
      <c r="G15" s="413">
        <f t="shared" si="5"/>
        <v>6257.5800000000108</v>
      </c>
      <c r="H15" s="707">
        <f t="shared" si="8"/>
        <v>5.0616448735836474E-4</v>
      </c>
      <c r="I15" s="475"/>
      <c r="J15" s="473" t="s">
        <v>69</v>
      </c>
      <c r="K15" s="704">
        <v>123</v>
      </c>
      <c r="L15" s="633">
        <v>0</v>
      </c>
      <c r="M15" s="633">
        <v>0</v>
      </c>
      <c r="N15" s="704">
        <v>295.89000000000016</v>
      </c>
      <c r="O15" s="737">
        <v>3661.3500000000063</v>
      </c>
      <c r="P15" s="707">
        <f t="shared" si="9"/>
        <v>6.0955115542049695E-4</v>
      </c>
      <c r="Q15" s="475"/>
      <c r="R15" s="473" t="s">
        <v>69</v>
      </c>
      <c r="S15" s="704">
        <v>117</v>
      </c>
      <c r="T15" s="633">
        <v>0</v>
      </c>
      <c r="U15" s="633">
        <v>0</v>
      </c>
      <c r="V15" s="704">
        <v>214.43000000000012</v>
      </c>
      <c r="W15" s="737">
        <v>2596.2300000000041</v>
      </c>
      <c r="X15" s="240">
        <f t="shared" si="6"/>
        <v>4.0846227196198896E-4</v>
      </c>
      <c r="Y15" s="475"/>
      <c r="Z15" s="473" t="s">
        <v>69</v>
      </c>
      <c r="AA15" s="704">
        <v>97</v>
      </c>
      <c r="AB15" s="633">
        <v>0</v>
      </c>
      <c r="AC15" s="633">
        <v>0</v>
      </c>
      <c r="AD15" s="704">
        <v>183.75999999999988</v>
      </c>
      <c r="AE15" s="737">
        <v>2152.4300000000026</v>
      </c>
      <c r="AF15" s="240">
        <f t="shared" si="10"/>
        <v>4.1008281116757705E-4</v>
      </c>
    </row>
    <row r="16" spans="1:32">
      <c r="A16" s="233" t="s">
        <v>72</v>
      </c>
      <c r="B16" s="473" t="s">
        <v>69</v>
      </c>
      <c r="C16" s="239">
        <f t="shared" si="7"/>
        <v>8097</v>
      </c>
      <c r="D16" s="239">
        <v>0</v>
      </c>
      <c r="E16" s="239">
        <v>0</v>
      </c>
      <c r="F16" s="239">
        <f t="shared" si="5"/>
        <v>33390.069999999403</v>
      </c>
      <c r="G16" s="413">
        <f t="shared" si="5"/>
        <v>134364.31999999622</v>
      </c>
      <c r="H16" s="707">
        <f t="shared" si="8"/>
        <v>1.0868490239366216E-2</v>
      </c>
      <c r="I16" s="475"/>
      <c r="J16" s="473" t="s">
        <v>69</v>
      </c>
      <c r="K16" s="704">
        <v>3143</v>
      </c>
      <c r="L16" s="633">
        <v>0</v>
      </c>
      <c r="M16" s="633">
        <v>0</v>
      </c>
      <c r="N16" s="704">
        <v>15526.669999999784</v>
      </c>
      <c r="O16" s="737">
        <v>66969.719999998109</v>
      </c>
      <c r="P16" s="707">
        <f t="shared" si="9"/>
        <v>1.1149294714841777E-2</v>
      </c>
      <c r="Q16" s="475"/>
      <c r="R16" s="473" t="s">
        <v>69</v>
      </c>
      <c r="S16" s="704">
        <v>4954</v>
      </c>
      <c r="T16" s="633">
        <v>0</v>
      </c>
      <c r="U16" s="633">
        <v>0</v>
      </c>
      <c r="V16" s="704">
        <v>17863.399999999619</v>
      </c>
      <c r="W16" s="737">
        <v>67394.5999999981</v>
      </c>
      <c r="X16" s="240">
        <f t="shared" si="6"/>
        <v>1.0603125082896601E-2</v>
      </c>
      <c r="Y16" s="475"/>
      <c r="Z16" s="473" t="s">
        <v>69</v>
      </c>
      <c r="AA16" s="704">
        <v>4119</v>
      </c>
      <c r="AB16" s="633">
        <v>0</v>
      </c>
      <c r="AC16" s="633">
        <v>0</v>
      </c>
      <c r="AD16" s="704">
        <v>13591.53000000001</v>
      </c>
      <c r="AE16" s="737">
        <v>53646.679999998625</v>
      </c>
      <c r="AF16" s="240">
        <f t="shared" si="10"/>
        <v>1.0220811521957435E-2</v>
      </c>
    </row>
    <row r="17" spans="1:32">
      <c r="A17" s="233" t="s">
        <v>73</v>
      </c>
      <c r="B17" s="473" t="s">
        <v>65</v>
      </c>
      <c r="C17" s="239">
        <f t="shared" si="7"/>
        <v>2467</v>
      </c>
      <c r="D17" s="239">
        <v>0</v>
      </c>
      <c r="E17" s="239">
        <v>0</v>
      </c>
      <c r="F17" s="239">
        <f t="shared" si="5"/>
        <v>12066.559999999976</v>
      </c>
      <c r="G17" s="413">
        <f t="shared" si="5"/>
        <v>556681.46</v>
      </c>
      <c r="H17" s="707">
        <f t="shared" si="8"/>
        <v>4.502897059610992E-2</v>
      </c>
      <c r="I17" s="475"/>
      <c r="J17" s="473" t="s">
        <v>65</v>
      </c>
      <c r="K17" s="704">
        <v>1003</v>
      </c>
      <c r="L17" s="633">
        <v>0</v>
      </c>
      <c r="M17" s="633">
        <v>0</v>
      </c>
      <c r="N17" s="704">
        <v>4671.0399999999827</v>
      </c>
      <c r="O17" s="737">
        <v>207107.92999999996</v>
      </c>
      <c r="P17" s="707">
        <f t="shared" si="9"/>
        <v>3.4479871639763245E-2</v>
      </c>
      <c r="Q17" s="475"/>
      <c r="R17" s="473" t="s">
        <v>65</v>
      </c>
      <c r="S17" s="704">
        <v>1464</v>
      </c>
      <c r="T17" s="633">
        <v>0</v>
      </c>
      <c r="U17" s="633">
        <v>0</v>
      </c>
      <c r="V17" s="704">
        <v>7395.5199999999932</v>
      </c>
      <c r="W17" s="737">
        <v>349573.53</v>
      </c>
      <c r="X17" s="240">
        <f t="shared" si="6"/>
        <v>5.4998054209978428E-2</v>
      </c>
      <c r="Y17" s="475"/>
      <c r="Z17" s="473" t="s">
        <v>65</v>
      </c>
      <c r="AA17" s="704">
        <v>636</v>
      </c>
      <c r="AB17" s="633">
        <v>0</v>
      </c>
      <c r="AC17" s="633">
        <v>0</v>
      </c>
      <c r="AD17" s="704">
        <v>2791.3599999999938</v>
      </c>
      <c r="AE17" s="737">
        <v>101011.09000000003</v>
      </c>
      <c r="AF17" s="240">
        <f t="shared" si="10"/>
        <v>1.9244719571043466E-2</v>
      </c>
    </row>
    <row r="18" spans="1:32">
      <c r="A18" s="233" t="s">
        <v>74</v>
      </c>
      <c r="B18" s="473" t="s">
        <v>65</v>
      </c>
      <c r="C18" s="239">
        <f t="shared" si="7"/>
        <v>10580</v>
      </c>
      <c r="D18" s="239">
        <v>0</v>
      </c>
      <c r="E18" s="239">
        <v>0</v>
      </c>
      <c r="F18" s="239">
        <f t="shared" si="5"/>
        <v>9337.9200125470525</v>
      </c>
      <c r="G18" s="413">
        <f t="shared" si="5"/>
        <v>554410.79999999516</v>
      </c>
      <c r="H18" s="707">
        <f t="shared" si="8"/>
        <v>4.4845300957868366E-2</v>
      </c>
      <c r="I18" s="475"/>
      <c r="J18" s="473" t="s">
        <v>65</v>
      </c>
      <c r="K18" s="704">
        <v>4025</v>
      </c>
      <c r="L18" s="633">
        <v>0</v>
      </c>
      <c r="M18" s="633">
        <v>0</v>
      </c>
      <c r="N18" s="704">
        <v>3796.4871392722712</v>
      </c>
      <c r="O18" s="737">
        <v>262783.19999999716</v>
      </c>
      <c r="P18" s="707">
        <f t="shared" si="9"/>
        <v>4.3748836681850554E-2</v>
      </c>
      <c r="Q18" s="475"/>
      <c r="R18" s="473" t="s">
        <v>65</v>
      </c>
      <c r="S18" s="704">
        <v>6555</v>
      </c>
      <c r="T18" s="633">
        <v>0</v>
      </c>
      <c r="U18" s="633">
        <v>0</v>
      </c>
      <c r="V18" s="704">
        <v>5541.4328732747808</v>
      </c>
      <c r="W18" s="737">
        <v>291627.59999999806</v>
      </c>
      <c r="X18" s="240">
        <f t="shared" si="6"/>
        <v>4.5881478937852639E-2</v>
      </c>
      <c r="Y18" s="475"/>
      <c r="Z18" s="473" t="s">
        <v>65</v>
      </c>
      <c r="AA18" s="704">
        <v>4979</v>
      </c>
      <c r="AB18" s="633">
        <v>0</v>
      </c>
      <c r="AC18" s="633">
        <v>0</v>
      </c>
      <c r="AD18" s="704">
        <v>2407</v>
      </c>
      <c r="AE18" s="737">
        <v>221386.97999999789</v>
      </c>
      <c r="AF18" s="240">
        <f t="shared" si="10"/>
        <v>4.217883746012608E-2</v>
      </c>
    </row>
    <row r="19" spans="1:32">
      <c r="A19" s="233" t="s">
        <v>75</v>
      </c>
      <c r="B19" s="473" t="s">
        <v>65</v>
      </c>
      <c r="C19" s="239">
        <f t="shared" si="7"/>
        <v>0</v>
      </c>
      <c r="D19" s="239">
        <v>0</v>
      </c>
      <c r="E19" s="239">
        <v>0</v>
      </c>
      <c r="F19" s="239">
        <f t="shared" si="5"/>
        <v>0</v>
      </c>
      <c r="G19" s="413">
        <f t="shared" si="5"/>
        <v>0</v>
      </c>
      <c r="H19" s="707">
        <f t="shared" si="8"/>
        <v>0</v>
      </c>
      <c r="I19" s="475"/>
      <c r="J19" s="473" t="s">
        <v>65</v>
      </c>
      <c r="K19" s="682">
        <v>0</v>
      </c>
      <c r="L19" s="239">
        <v>0</v>
      </c>
      <c r="M19" s="239">
        <v>0</v>
      </c>
      <c r="N19" s="239">
        <v>0</v>
      </c>
      <c r="O19" s="700">
        <v>0</v>
      </c>
      <c r="P19" s="707">
        <f t="shared" si="9"/>
        <v>0</v>
      </c>
      <c r="Q19" s="475"/>
      <c r="R19" s="473" t="s">
        <v>65</v>
      </c>
      <c r="S19" s="704">
        <v>0</v>
      </c>
      <c r="T19" s="633">
        <v>0</v>
      </c>
      <c r="U19" s="633">
        <v>0</v>
      </c>
      <c r="V19" s="633">
        <v>0</v>
      </c>
      <c r="W19" s="737">
        <v>0</v>
      </c>
      <c r="X19" s="240">
        <f t="shared" si="6"/>
        <v>0</v>
      </c>
      <c r="Y19" s="475"/>
      <c r="Z19" s="473" t="s">
        <v>65</v>
      </c>
      <c r="AA19" s="682">
        <v>0</v>
      </c>
      <c r="AB19" s="239">
        <v>0</v>
      </c>
      <c r="AC19" s="239">
        <v>0</v>
      </c>
      <c r="AD19" s="239">
        <v>0</v>
      </c>
      <c r="AE19" s="700">
        <v>0</v>
      </c>
      <c r="AF19" s="240">
        <f t="shared" si="10"/>
        <v>0</v>
      </c>
    </row>
    <row r="20" spans="1:32">
      <c r="A20" s="233" t="s">
        <v>76</v>
      </c>
      <c r="B20" s="473" t="s">
        <v>65</v>
      </c>
      <c r="C20" s="239">
        <f t="shared" si="7"/>
        <v>0</v>
      </c>
      <c r="D20" s="239">
        <v>0</v>
      </c>
      <c r="E20" s="239">
        <v>0</v>
      </c>
      <c r="F20" s="239">
        <f t="shared" si="5"/>
        <v>0</v>
      </c>
      <c r="G20" s="413">
        <f t="shared" si="5"/>
        <v>0</v>
      </c>
      <c r="H20" s="707">
        <f t="shared" si="8"/>
        <v>0</v>
      </c>
      <c r="I20" s="475"/>
      <c r="J20" s="473" t="s">
        <v>65</v>
      </c>
      <c r="K20" s="682">
        <v>0</v>
      </c>
      <c r="L20" s="239">
        <v>0</v>
      </c>
      <c r="M20" s="239">
        <v>0</v>
      </c>
      <c r="N20" s="239">
        <v>0</v>
      </c>
      <c r="O20" s="700">
        <v>0</v>
      </c>
      <c r="P20" s="707">
        <f t="shared" si="9"/>
        <v>0</v>
      </c>
      <c r="Q20" s="475"/>
      <c r="R20" s="473" t="s">
        <v>65</v>
      </c>
      <c r="S20" s="704">
        <v>0</v>
      </c>
      <c r="T20" s="633">
        <v>0</v>
      </c>
      <c r="U20" s="633">
        <v>0</v>
      </c>
      <c r="V20" s="633">
        <v>0</v>
      </c>
      <c r="W20" s="737">
        <v>0</v>
      </c>
      <c r="X20" s="240">
        <f t="shared" si="6"/>
        <v>0</v>
      </c>
      <c r="Y20" s="475"/>
      <c r="Z20" s="473" t="s">
        <v>65</v>
      </c>
      <c r="AA20" s="682">
        <v>0</v>
      </c>
      <c r="AB20" s="239">
        <v>0</v>
      </c>
      <c r="AC20" s="239">
        <v>0</v>
      </c>
      <c r="AD20" s="239">
        <v>0</v>
      </c>
      <c r="AE20" s="700">
        <v>0</v>
      </c>
      <c r="AF20" s="240">
        <f t="shared" si="10"/>
        <v>0</v>
      </c>
    </row>
    <row r="21" spans="1:32">
      <c r="A21" s="233" t="s">
        <v>77</v>
      </c>
      <c r="B21" s="473" t="s">
        <v>65</v>
      </c>
      <c r="C21" s="239">
        <f t="shared" si="7"/>
        <v>360</v>
      </c>
      <c r="D21" s="239">
        <v>0</v>
      </c>
      <c r="E21" s="239">
        <v>0</v>
      </c>
      <c r="F21" s="239">
        <f t="shared" si="5"/>
        <v>3501.2600000000025</v>
      </c>
      <c r="G21" s="413">
        <f t="shared" si="5"/>
        <v>47558.25</v>
      </c>
      <c r="H21" s="707">
        <f t="shared" si="8"/>
        <v>3.8469020341587172E-3</v>
      </c>
      <c r="I21" s="475"/>
      <c r="J21" s="473" t="s">
        <v>65</v>
      </c>
      <c r="K21" s="704">
        <v>215</v>
      </c>
      <c r="L21" s="633">
        <v>0</v>
      </c>
      <c r="M21" s="633">
        <v>0</v>
      </c>
      <c r="N21" s="704">
        <v>2338.4500000000025</v>
      </c>
      <c r="O21" s="737">
        <v>31909.5</v>
      </c>
      <c r="P21" s="707">
        <f t="shared" si="9"/>
        <v>5.3123772908600141E-3</v>
      </c>
      <c r="Q21" s="475"/>
      <c r="R21" s="473" t="s">
        <v>65</v>
      </c>
      <c r="S21" s="704">
        <v>145</v>
      </c>
      <c r="T21" s="633">
        <v>0</v>
      </c>
      <c r="U21" s="633">
        <v>0</v>
      </c>
      <c r="V21" s="704">
        <v>1162.81</v>
      </c>
      <c r="W21" s="737">
        <v>15648.75</v>
      </c>
      <c r="X21" s="240">
        <f t="shared" si="6"/>
        <v>2.4620022025649362E-3</v>
      </c>
      <c r="Y21" s="475"/>
      <c r="Z21" s="473" t="s">
        <v>65</v>
      </c>
      <c r="AA21" s="704">
        <v>97</v>
      </c>
      <c r="AB21" s="633">
        <v>0</v>
      </c>
      <c r="AC21" s="633">
        <v>0</v>
      </c>
      <c r="AD21" s="704">
        <v>809.5999999999998</v>
      </c>
      <c r="AE21" s="737">
        <v>10652.25</v>
      </c>
      <c r="AF21" s="240">
        <f t="shared" si="10"/>
        <v>2.0294758135037225E-3</v>
      </c>
    </row>
    <row r="22" spans="1:32">
      <c r="A22" s="233" t="s">
        <v>78</v>
      </c>
      <c r="B22" s="473" t="s">
        <v>65</v>
      </c>
      <c r="C22" s="239">
        <f t="shared" si="7"/>
        <v>0</v>
      </c>
      <c r="D22" s="239">
        <v>0</v>
      </c>
      <c r="E22" s="239">
        <v>0</v>
      </c>
      <c r="F22" s="239">
        <f t="shared" si="5"/>
        <v>0</v>
      </c>
      <c r="G22" s="413">
        <f t="shared" si="5"/>
        <v>0</v>
      </c>
      <c r="H22" s="707">
        <f t="shared" si="8"/>
        <v>0</v>
      </c>
      <c r="I22" s="475"/>
      <c r="J22" s="473" t="s">
        <v>65</v>
      </c>
      <c r="K22" s="682">
        <v>0</v>
      </c>
      <c r="L22" s="239">
        <v>0</v>
      </c>
      <c r="M22" s="239">
        <v>0</v>
      </c>
      <c r="N22" s="239">
        <v>0</v>
      </c>
      <c r="O22" s="700">
        <v>0</v>
      </c>
      <c r="P22" s="707">
        <f t="shared" si="9"/>
        <v>0</v>
      </c>
      <c r="Q22" s="475"/>
      <c r="R22" s="473" t="s">
        <v>65</v>
      </c>
      <c r="S22" s="682">
        <v>0</v>
      </c>
      <c r="T22" s="239">
        <v>0</v>
      </c>
      <c r="U22" s="239">
        <v>0</v>
      </c>
      <c r="V22" s="239">
        <v>0</v>
      </c>
      <c r="W22" s="700">
        <v>0</v>
      </c>
      <c r="X22" s="240">
        <f t="shared" si="6"/>
        <v>0</v>
      </c>
      <c r="Y22" s="475"/>
      <c r="Z22" s="473" t="s">
        <v>65</v>
      </c>
      <c r="AA22" s="682">
        <v>0</v>
      </c>
      <c r="AB22" s="239">
        <v>0</v>
      </c>
      <c r="AC22" s="239">
        <v>0</v>
      </c>
      <c r="AD22" s="239">
        <v>0</v>
      </c>
      <c r="AE22" s="700">
        <v>0</v>
      </c>
      <c r="AF22" s="240">
        <f t="shared" si="10"/>
        <v>0</v>
      </c>
    </row>
    <row r="23" spans="1:32">
      <c r="A23" s="476" t="s">
        <v>14</v>
      </c>
      <c r="B23" s="475"/>
      <c r="C23" s="242"/>
      <c r="D23" s="242"/>
      <c r="E23" s="242"/>
      <c r="F23" s="242"/>
      <c r="G23" s="242"/>
      <c r="H23" s="665"/>
      <c r="I23" s="475"/>
      <c r="J23" s="475"/>
      <c r="K23" s="699"/>
      <c r="L23" s="242"/>
      <c r="M23" s="242"/>
      <c r="N23" s="242"/>
      <c r="O23" s="242"/>
      <c r="P23" s="242"/>
      <c r="Q23" s="668"/>
      <c r="R23" s="475"/>
      <c r="S23" s="699"/>
      <c r="T23" s="242"/>
      <c r="U23" s="242"/>
      <c r="V23" s="242"/>
      <c r="W23" s="242"/>
      <c r="X23" s="477"/>
      <c r="Y23" s="475"/>
      <c r="Z23" s="475"/>
      <c r="AA23" s="699"/>
      <c r="AB23" s="242"/>
      <c r="AC23" s="242"/>
      <c r="AD23" s="242"/>
      <c r="AE23" s="242"/>
      <c r="AF23" s="477"/>
    </row>
    <row r="24" spans="1:32" s="478" customFormat="1" ht="14.25">
      <c r="A24" s="233" t="s">
        <v>79</v>
      </c>
      <c r="B24" s="473" t="s">
        <v>69</v>
      </c>
      <c r="C24" s="239">
        <f t="shared" ref="C24:C26" si="11">K24+S24</f>
        <v>8666</v>
      </c>
      <c r="D24" s="239">
        <v>0</v>
      </c>
      <c r="E24" s="239">
        <v>0</v>
      </c>
      <c r="F24" s="239">
        <f t="shared" ref="F24:G26" si="12">N24+V24</f>
        <v>51765.320000000633</v>
      </c>
      <c r="G24" s="413">
        <f t="shared" si="12"/>
        <v>2488523.3899999992</v>
      </c>
      <c r="H24" s="707">
        <f>G24/$G$63</f>
        <v>0.2012922193529523</v>
      </c>
      <c r="I24" s="475"/>
      <c r="J24" s="473" t="s">
        <v>69</v>
      </c>
      <c r="K24" s="704">
        <v>3236</v>
      </c>
      <c r="L24" s="633">
        <v>0</v>
      </c>
      <c r="M24" s="633">
        <v>0</v>
      </c>
      <c r="N24" s="704">
        <v>22912.789999999986</v>
      </c>
      <c r="O24" s="737">
        <v>1122813.0499999993</v>
      </c>
      <c r="P24" s="707">
        <f>O24/$O$63</f>
        <v>0.18692886283712581</v>
      </c>
      <c r="Q24" s="669"/>
      <c r="R24" s="473" t="s">
        <v>69</v>
      </c>
      <c r="S24" s="704">
        <v>5430</v>
      </c>
      <c r="T24" s="633">
        <v>0</v>
      </c>
      <c r="U24" s="633">
        <v>0</v>
      </c>
      <c r="V24" s="704">
        <v>28852.530000000646</v>
      </c>
      <c r="W24" s="737">
        <v>1365710.3399999999</v>
      </c>
      <c r="X24" s="240">
        <f t="shared" si="6"/>
        <v>0.21486584328752825</v>
      </c>
      <c r="Y24" s="475"/>
      <c r="Z24" s="473" t="s">
        <v>69</v>
      </c>
      <c r="AA24" s="704">
        <v>4012</v>
      </c>
      <c r="AB24" s="633">
        <v>0</v>
      </c>
      <c r="AC24" s="633">
        <v>0</v>
      </c>
      <c r="AD24" s="704">
        <v>3776.1999999999898</v>
      </c>
      <c r="AE24" s="737">
        <v>1039898.9599999993</v>
      </c>
      <c r="AF24" s="240">
        <f>AE24/$AE$63</f>
        <v>0.19812244247062108</v>
      </c>
    </row>
    <row r="25" spans="1:32">
      <c r="A25" s="233" t="s">
        <v>80</v>
      </c>
      <c r="B25" s="473" t="s">
        <v>69</v>
      </c>
      <c r="C25" s="239">
        <f t="shared" si="11"/>
        <v>0</v>
      </c>
      <c r="D25" s="239">
        <v>0</v>
      </c>
      <c r="E25" s="239">
        <v>0</v>
      </c>
      <c r="F25" s="239">
        <f t="shared" si="12"/>
        <v>0</v>
      </c>
      <c r="G25" s="413">
        <f t="shared" si="12"/>
        <v>0</v>
      </c>
      <c r="H25" s="707">
        <f t="shared" ref="H25:H26" si="13">G25/$G$63</f>
        <v>0</v>
      </c>
      <c r="I25" s="475"/>
      <c r="J25" s="473" t="s">
        <v>69</v>
      </c>
      <c r="K25" s="682">
        <v>0</v>
      </c>
      <c r="L25" s="239">
        <v>0</v>
      </c>
      <c r="M25" s="239">
        <v>0</v>
      </c>
      <c r="N25" s="239">
        <v>0</v>
      </c>
      <c r="O25" s="700">
        <v>0</v>
      </c>
      <c r="P25" s="707">
        <f t="shared" ref="P25:P39" si="14">O25/$O$63</f>
        <v>0</v>
      </c>
      <c r="Q25" s="669"/>
      <c r="R25" s="473" t="s">
        <v>69</v>
      </c>
      <c r="S25" s="682">
        <v>0</v>
      </c>
      <c r="T25" s="239">
        <v>0</v>
      </c>
      <c r="U25" s="239">
        <v>0</v>
      </c>
      <c r="V25" s="239">
        <v>0</v>
      </c>
      <c r="W25" s="700">
        <v>0</v>
      </c>
      <c r="X25" s="240">
        <f t="shared" si="6"/>
        <v>0</v>
      </c>
      <c r="Y25" s="475"/>
      <c r="Z25" s="473" t="s">
        <v>69</v>
      </c>
      <c r="AA25" s="682">
        <v>0</v>
      </c>
      <c r="AB25" s="239">
        <v>0</v>
      </c>
      <c r="AC25" s="239">
        <v>0</v>
      </c>
      <c r="AD25" s="239">
        <v>0</v>
      </c>
      <c r="AE25" s="700">
        <v>0</v>
      </c>
      <c r="AF25" s="240">
        <f>AE25/$AE$63</f>
        <v>0</v>
      </c>
    </row>
    <row r="26" spans="1:32">
      <c r="A26" s="479" t="s">
        <v>81</v>
      </c>
      <c r="B26" s="480" t="s">
        <v>69</v>
      </c>
      <c r="C26" s="239">
        <f t="shared" si="11"/>
        <v>708</v>
      </c>
      <c r="D26" s="239">
        <v>0</v>
      </c>
      <c r="E26" s="239">
        <v>0</v>
      </c>
      <c r="F26" s="239">
        <f t="shared" si="12"/>
        <v>23138.100000000006</v>
      </c>
      <c r="G26" s="474">
        <f t="shared" si="12"/>
        <v>1264839.2399999998</v>
      </c>
      <c r="H26" s="707">
        <f t="shared" si="13"/>
        <v>0.10231059059657925</v>
      </c>
      <c r="I26" s="475"/>
      <c r="J26" s="480" t="s">
        <v>69</v>
      </c>
      <c r="K26" s="704">
        <v>327</v>
      </c>
      <c r="L26" s="633">
        <v>0</v>
      </c>
      <c r="M26" s="633">
        <v>0</v>
      </c>
      <c r="N26" s="704">
        <v>13055.880000000008</v>
      </c>
      <c r="O26" s="737">
        <v>726985.70000000007</v>
      </c>
      <c r="P26" s="707">
        <f t="shared" si="14"/>
        <v>0.12103048695404101</v>
      </c>
      <c r="Q26" s="670"/>
      <c r="R26" s="480" t="s">
        <v>69</v>
      </c>
      <c r="S26" s="704">
        <v>381</v>
      </c>
      <c r="T26" s="633">
        <v>0</v>
      </c>
      <c r="U26" s="633">
        <v>0</v>
      </c>
      <c r="V26" s="704">
        <v>10082.219999999998</v>
      </c>
      <c r="W26" s="737">
        <v>537853.53999999969</v>
      </c>
      <c r="X26" s="240">
        <f t="shared" si="6"/>
        <v>8.4619960069484607E-2</v>
      </c>
      <c r="Y26" s="475"/>
      <c r="Z26" s="480" t="s">
        <v>69</v>
      </c>
      <c r="AA26" s="704">
        <v>518</v>
      </c>
      <c r="AB26" s="633">
        <v>0</v>
      </c>
      <c r="AC26" s="633">
        <v>0</v>
      </c>
      <c r="AD26" s="704">
        <v>14442.590000000038</v>
      </c>
      <c r="AE26" s="737">
        <v>688917.58000000019</v>
      </c>
      <c r="AF26" s="240">
        <f>AE26/$AE$63</f>
        <v>0.13125316868337827</v>
      </c>
    </row>
    <row r="27" spans="1:32">
      <c r="A27" s="476" t="s">
        <v>82</v>
      </c>
      <c r="B27" s="475"/>
      <c r="C27" s="242"/>
      <c r="D27" s="340"/>
      <c r="E27" s="340"/>
      <c r="F27" s="242"/>
      <c r="G27" s="242"/>
      <c r="H27" s="665"/>
      <c r="I27" s="475"/>
      <c r="J27" s="475"/>
      <c r="K27" s="699"/>
      <c r="L27" s="340"/>
      <c r="M27" s="340"/>
      <c r="N27" s="340"/>
      <c r="O27" s="340"/>
      <c r="P27" s="242"/>
      <c r="Q27" s="669"/>
      <c r="R27" s="475"/>
      <c r="S27" s="699"/>
      <c r="T27" s="340"/>
      <c r="U27" s="340"/>
      <c r="V27" s="340"/>
      <c r="W27" s="340"/>
      <c r="X27" s="477"/>
      <c r="Y27" s="475"/>
      <c r="Z27" s="475"/>
      <c r="AA27" s="699"/>
      <c r="AB27" s="340"/>
      <c r="AC27" s="340"/>
      <c r="AD27" s="340"/>
      <c r="AE27" s="740"/>
      <c r="AF27" s="477"/>
    </row>
    <row r="28" spans="1:32">
      <c r="A28" s="233" t="s">
        <v>83</v>
      </c>
      <c r="B28" s="473" t="s">
        <v>65</v>
      </c>
      <c r="C28" s="239">
        <f t="shared" ref="C28:C42" si="15">K28+S28</f>
        <v>2</v>
      </c>
      <c r="D28" s="239">
        <v>0</v>
      </c>
      <c r="E28" s="239">
        <v>0</v>
      </c>
      <c r="F28" s="239">
        <f t="shared" ref="F28:G42" si="16">N28+V28</f>
        <v>84</v>
      </c>
      <c r="G28" s="474">
        <f t="shared" si="16"/>
        <v>49.55</v>
      </c>
      <c r="H28" s="707">
        <f>G28/$G$63</f>
        <v>4.0080111398666776E-6</v>
      </c>
      <c r="I28" s="475"/>
      <c r="J28" s="473" t="s">
        <v>65</v>
      </c>
      <c r="K28" s="704">
        <v>2</v>
      </c>
      <c r="L28" s="633">
        <v>0</v>
      </c>
      <c r="M28" s="633">
        <v>0</v>
      </c>
      <c r="N28" s="704">
        <v>84</v>
      </c>
      <c r="O28" s="737">
        <v>49.55</v>
      </c>
      <c r="P28" s="707">
        <f t="shared" si="14"/>
        <v>8.2492140197155614E-6</v>
      </c>
      <c r="Q28" s="669"/>
      <c r="R28" s="473" t="s">
        <v>65</v>
      </c>
      <c r="S28" s="704">
        <v>0</v>
      </c>
      <c r="T28" s="633">
        <v>0</v>
      </c>
      <c r="U28" s="633">
        <v>0</v>
      </c>
      <c r="V28" s="633">
        <v>0</v>
      </c>
      <c r="W28" s="737">
        <v>0</v>
      </c>
      <c r="X28" s="240">
        <f t="shared" si="6"/>
        <v>0</v>
      </c>
      <c r="Y28" s="475"/>
      <c r="Z28" s="473" t="s">
        <v>65</v>
      </c>
      <c r="AA28" s="704">
        <v>2</v>
      </c>
      <c r="AB28" s="633">
        <v>0</v>
      </c>
      <c r="AC28" s="633">
        <v>0</v>
      </c>
      <c r="AD28" s="704">
        <v>84</v>
      </c>
      <c r="AE28" s="737">
        <v>49.55</v>
      </c>
      <c r="AF28" s="240">
        <f>AE28/$AE$63</f>
        <v>9.4403085319166792E-6</v>
      </c>
    </row>
    <row r="29" spans="1:32">
      <c r="A29" s="233" t="s">
        <v>84</v>
      </c>
      <c r="B29" s="473" t="s">
        <v>65</v>
      </c>
      <c r="C29" s="239">
        <f t="shared" si="15"/>
        <v>1684</v>
      </c>
      <c r="D29" s="239">
        <v>0</v>
      </c>
      <c r="E29" s="239">
        <v>0</v>
      </c>
      <c r="F29" s="239">
        <f t="shared" si="16"/>
        <v>0</v>
      </c>
      <c r="G29" s="474">
        <f t="shared" si="16"/>
        <v>2209031.6999999983</v>
      </c>
      <c r="H29" s="707">
        <f t="shared" ref="H29:H39" si="17">G29/$G$63</f>
        <v>0.17868463495294892</v>
      </c>
      <c r="I29" s="475"/>
      <c r="J29" s="473" t="s">
        <v>65</v>
      </c>
      <c r="K29" s="704">
        <v>220</v>
      </c>
      <c r="L29" s="633">
        <v>0</v>
      </c>
      <c r="M29" s="633">
        <v>0</v>
      </c>
      <c r="N29" s="633">
        <v>0</v>
      </c>
      <c r="O29" s="737">
        <v>855238.93999999948</v>
      </c>
      <c r="P29" s="707">
        <f t="shared" si="14"/>
        <v>0.14238242288707711</v>
      </c>
      <c r="Q29" s="669"/>
      <c r="R29" s="473" t="s">
        <v>65</v>
      </c>
      <c r="S29" s="704">
        <v>1464</v>
      </c>
      <c r="T29" s="633">
        <v>0</v>
      </c>
      <c r="U29" s="633">
        <v>0</v>
      </c>
      <c r="V29" s="633">
        <v>0</v>
      </c>
      <c r="W29" s="737">
        <v>1353792.7599999986</v>
      </c>
      <c r="X29" s="240">
        <f t="shared" si="6"/>
        <v>0.21299086233318706</v>
      </c>
      <c r="Y29" s="475"/>
      <c r="Z29" s="473" t="s">
        <v>65</v>
      </c>
      <c r="AA29" s="704">
        <v>603</v>
      </c>
      <c r="AB29" s="633">
        <v>0</v>
      </c>
      <c r="AC29" s="633">
        <v>0</v>
      </c>
      <c r="AD29" s="704">
        <v>0</v>
      </c>
      <c r="AE29" s="737">
        <v>977146.63999999943</v>
      </c>
      <c r="AF29" s="240">
        <f>AE29/$AE$63</f>
        <v>0.18616681659991344</v>
      </c>
    </row>
    <row r="30" spans="1:32">
      <c r="A30" s="233" t="s">
        <v>85</v>
      </c>
      <c r="B30" s="473" t="s">
        <v>65</v>
      </c>
      <c r="C30" s="239">
        <f t="shared" si="15"/>
        <v>0</v>
      </c>
      <c r="D30" s="239">
        <v>0</v>
      </c>
      <c r="E30" s="239">
        <v>0</v>
      </c>
      <c r="F30" s="239">
        <f t="shared" si="16"/>
        <v>0</v>
      </c>
      <c r="G30" s="474">
        <f>O30+W30</f>
        <v>0</v>
      </c>
      <c r="H30" s="707">
        <f t="shared" si="17"/>
        <v>0</v>
      </c>
      <c r="I30" s="475"/>
      <c r="J30" s="473" t="s">
        <v>65</v>
      </c>
      <c r="K30" s="682">
        <v>0</v>
      </c>
      <c r="L30" s="239">
        <v>0</v>
      </c>
      <c r="M30" s="239">
        <v>0</v>
      </c>
      <c r="N30" s="239">
        <v>0</v>
      </c>
      <c r="O30" s="700">
        <v>0</v>
      </c>
      <c r="P30" s="707">
        <f t="shared" si="14"/>
        <v>0</v>
      </c>
      <c r="Q30" s="669"/>
      <c r="R30" s="473" t="s">
        <v>65</v>
      </c>
      <c r="S30" s="704">
        <v>0</v>
      </c>
      <c r="T30" s="633">
        <v>0</v>
      </c>
      <c r="U30" s="633">
        <v>0</v>
      </c>
      <c r="V30" s="633">
        <v>0</v>
      </c>
      <c r="W30" s="737">
        <v>0</v>
      </c>
      <c r="X30" s="240">
        <f t="shared" si="6"/>
        <v>0</v>
      </c>
      <c r="Y30" s="475"/>
      <c r="Z30" s="473" t="s">
        <v>65</v>
      </c>
      <c r="AA30" s="682">
        <v>0</v>
      </c>
      <c r="AB30" s="239">
        <v>0</v>
      </c>
      <c r="AC30" s="239">
        <v>0</v>
      </c>
      <c r="AD30" s="239">
        <v>0</v>
      </c>
      <c r="AE30" s="700">
        <v>0</v>
      </c>
      <c r="AF30" s="240">
        <f t="shared" ref="AF30:AF39" si="18">AE30/$AE$63</f>
        <v>0</v>
      </c>
    </row>
    <row r="31" spans="1:32">
      <c r="A31" s="233" t="s">
        <v>86</v>
      </c>
      <c r="B31" s="473" t="s">
        <v>65</v>
      </c>
      <c r="C31" s="239">
        <f t="shared" si="15"/>
        <v>0</v>
      </c>
      <c r="D31" s="239">
        <v>0</v>
      </c>
      <c r="E31" s="239">
        <v>0</v>
      </c>
      <c r="F31" s="239">
        <f t="shared" si="16"/>
        <v>0</v>
      </c>
      <c r="G31" s="474">
        <f t="shared" si="16"/>
        <v>0</v>
      </c>
      <c r="H31" s="707">
        <f t="shared" si="17"/>
        <v>0</v>
      </c>
      <c r="I31" s="475"/>
      <c r="J31" s="473" t="s">
        <v>65</v>
      </c>
      <c r="K31" s="682">
        <v>0</v>
      </c>
      <c r="L31" s="239">
        <v>0</v>
      </c>
      <c r="M31" s="239">
        <v>0</v>
      </c>
      <c r="N31" s="239">
        <v>0</v>
      </c>
      <c r="O31" s="700">
        <v>0</v>
      </c>
      <c r="P31" s="707">
        <f t="shared" si="14"/>
        <v>0</v>
      </c>
      <c r="Q31" s="669"/>
      <c r="R31" s="473" t="s">
        <v>65</v>
      </c>
      <c r="S31" s="704">
        <v>0</v>
      </c>
      <c r="T31" s="633">
        <v>0</v>
      </c>
      <c r="U31" s="633">
        <v>0</v>
      </c>
      <c r="V31" s="633">
        <v>0</v>
      </c>
      <c r="W31" s="737">
        <v>0</v>
      </c>
      <c r="X31" s="240">
        <f t="shared" si="6"/>
        <v>0</v>
      </c>
      <c r="Y31" s="475"/>
      <c r="Z31" s="473" t="s">
        <v>65</v>
      </c>
      <c r="AA31" s="682">
        <v>0</v>
      </c>
      <c r="AB31" s="239">
        <v>0</v>
      </c>
      <c r="AC31" s="239">
        <v>0</v>
      </c>
      <c r="AD31" s="239">
        <v>0</v>
      </c>
      <c r="AE31" s="700">
        <v>0</v>
      </c>
      <c r="AF31" s="240">
        <f t="shared" si="18"/>
        <v>0</v>
      </c>
    </row>
    <row r="32" spans="1:32">
      <c r="A32" s="233" t="s">
        <v>87</v>
      </c>
      <c r="B32" s="473" t="s">
        <v>65</v>
      </c>
      <c r="C32" s="239">
        <f t="shared" si="15"/>
        <v>0</v>
      </c>
      <c r="D32" s="239">
        <v>0</v>
      </c>
      <c r="E32" s="239">
        <v>0</v>
      </c>
      <c r="F32" s="239">
        <f t="shared" si="16"/>
        <v>0</v>
      </c>
      <c r="G32" s="474">
        <f t="shared" si="16"/>
        <v>0</v>
      </c>
      <c r="H32" s="707">
        <f t="shared" si="17"/>
        <v>0</v>
      </c>
      <c r="I32" s="475"/>
      <c r="J32" s="473" t="s">
        <v>65</v>
      </c>
      <c r="K32" s="682">
        <v>0</v>
      </c>
      <c r="L32" s="239">
        <v>0</v>
      </c>
      <c r="M32" s="239">
        <v>0</v>
      </c>
      <c r="N32" s="239">
        <v>0</v>
      </c>
      <c r="O32" s="700">
        <v>0</v>
      </c>
      <c r="P32" s="707">
        <f t="shared" si="14"/>
        <v>0</v>
      </c>
      <c r="Q32" s="669"/>
      <c r="R32" s="473" t="s">
        <v>65</v>
      </c>
      <c r="S32" s="704">
        <v>0</v>
      </c>
      <c r="T32" s="633">
        <v>0</v>
      </c>
      <c r="U32" s="633">
        <v>0</v>
      </c>
      <c r="V32" s="633">
        <v>0</v>
      </c>
      <c r="W32" s="737">
        <v>0</v>
      </c>
      <c r="X32" s="240">
        <f t="shared" si="6"/>
        <v>0</v>
      </c>
      <c r="Y32" s="475"/>
      <c r="Z32" s="473" t="s">
        <v>65</v>
      </c>
      <c r="AA32" s="682">
        <v>0</v>
      </c>
      <c r="AB32" s="239">
        <v>0</v>
      </c>
      <c r="AC32" s="239">
        <v>0</v>
      </c>
      <c r="AD32" s="239">
        <v>0</v>
      </c>
      <c r="AE32" s="700">
        <v>0</v>
      </c>
      <c r="AF32" s="240">
        <f t="shared" si="18"/>
        <v>0</v>
      </c>
    </row>
    <row r="33" spans="1:32">
      <c r="A33" s="233" t="s">
        <v>88</v>
      </c>
      <c r="B33" s="473" t="s">
        <v>65</v>
      </c>
      <c r="C33" s="239">
        <f t="shared" si="15"/>
        <v>0</v>
      </c>
      <c r="D33" s="239">
        <v>0</v>
      </c>
      <c r="E33" s="239">
        <v>0</v>
      </c>
      <c r="F33" s="239">
        <f t="shared" si="16"/>
        <v>0</v>
      </c>
      <c r="G33" s="474">
        <f t="shared" si="16"/>
        <v>0</v>
      </c>
      <c r="H33" s="707">
        <f t="shared" si="17"/>
        <v>0</v>
      </c>
      <c r="I33" s="475"/>
      <c r="J33" s="473" t="s">
        <v>65</v>
      </c>
      <c r="K33" s="682">
        <v>0</v>
      </c>
      <c r="L33" s="239">
        <v>0</v>
      </c>
      <c r="M33" s="239">
        <v>0</v>
      </c>
      <c r="N33" s="239">
        <v>0</v>
      </c>
      <c r="O33" s="700">
        <v>0</v>
      </c>
      <c r="P33" s="707">
        <f t="shared" si="14"/>
        <v>0</v>
      </c>
      <c r="Q33" s="669"/>
      <c r="R33" s="473" t="s">
        <v>65</v>
      </c>
      <c r="S33" s="704">
        <v>0</v>
      </c>
      <c r="T33" s="633">
        <v>0</v>
      </c>
      <c r="U33" s="633">
        <v>0</v>
      </c>
      <c r="V33" s="633">
        <v>0</v>
      </c>
      <c r="W33" s="737">
        <v>0</v>
      </c>
      <c r="X33" s="240">
        <f t="shared" si="6"/>
        <v>0</v>
      </c>
      <c r="Y33" s="475"/>
      <c r="Z33" s="473" t="s">
        <v>65</v>
      </c>
      <c r="AA33" s="682">
        <v>0</v>
      </c>
      <c r="AB33" s="239">
        <v>0</v>
      </c>
      <c r="AC33" s="239">
        <v>0</v>
      </c>
      <c r="AD33" s="239">
        <v>0</v>
      </c>
      <c r="AE33" s="700">
        <v>0</v>
      </c>
      <c r="AF33" s="240">
        <f t="shared" si="18"/>
        <v>0</v>
      </c>
    </row>
    <row r="34" spans="1:32">
      <c r="A34" s="233" t="s">
        <v>89</v>
      </c>
      <c r="B34" s="473" t="s">
        <v>65</v>
      </c>
      <c r="C34" s="239">
        <f t="shared" si="15"/>
        <v>0</v>
      </c>
      <c r="D34" s="239">
        <v>0</v>
      </c>
      <c r="E34" s="239">
        <v>0</v>
      </c>
      <c r="F34" s="239">
        <f t="shared" si="16"/>
        <v>0</v>
      </c>
      <c r="G34" s="474">
        <f t="shared" si="16"/>
        <v>0</v>
      </c>
      <c r="H34" s="707">
        <f t="shared" si="17"/>
        <v>0</v>
      </c>
      <c r="I34" s="475"/>
      <c r="J34" s="473" t="s">
        <v>65</v>
      </c>
      <c r="K34" s="682">
        <v>0</v>
      </c>
      <c r="L34" s="239">
        <v>0</v>
      </c>
      <c r="M34" s="239">
        <v>0</v>
      </c>
      <c r="N34" s="239">
        <v>0</v>
      </c>
      <c r="O34" s="700">
        <v>0</v>
      </c>
      <c r="P34" s="707">
        <f t="shared" si="14"/>
        <v>0</v>
      </c>
      <c r="Q34" s="669"/>
      <c r="R34" s="473" t="s">
        <v>65</v>
      </c>
      <c r="S34" s="704">
        <v>0</v>
      </c>
      <c r="T34" s="633">
        <v>0</v>
      </c>
      <c r="U34" s="633">
        <v>0</v>
      </c>
      <c r="V34" s="633">
        <v>0</v>
      </c>
      <c r="W34" s="737">
        <v>0</v>
      </c>
      <c r="X34" s="240">
        <f t="shared" si="6"/>
        <v>0</v>
      </c>
      <c r="Y34" s="475"/>
      <c r="Z34" s="473" t="s">
        <v>65</v>
      </c>
      <c r="AA34" s="682">
        <v>0</v>
      </c>
      <c r="AB34" s="239">
        <v>0</v>
      </c>
      <c r="AC34" s="239">
        <v>0</v>
      </c>
      <c r="AD34" s="239">
        <v>0</v>
      </c>
      <c r="AE34" s="700">
        <v>0</v>
      </c>
      <c r="AF34" s="240">
        <f t="shared" si="18"/>
        <v>0</v>
      </c>
    </row>
    <row r="35" spans="1:32">
      <c r="A35" s="233" t="s">
        <v>90</v>
      </c>
      <c r="B35" s="473" t="s">
        <v>69</v>
      </c>
      <c r="C35" s="239">
        <f t="shared" si="15"/>
        <v>1739</v>
      </c>
      <c r="D35" s="239">
        <v>0</v>
      </c>
      <c r="E35" s="239">
        <v>0</v>
      </c>
      <c r="F35" s="239">
        <f t="shared" si="16"/>
        <v>30698.150000000114</v>
      </c>
      <c r="G35" s="474">
        <f t="shared" si="16"/>
        <v>233738.5</v>
      </c>
      <c r="H35" s="707">
        <f t="shared" si="17"/>
        <v>1.8906690450367861E-2</v>
      </c>
      <c r="I35" s="475"/>
      <c r="J35" s="473" t="s">
        <v>69</v>
      </c>
      <c r="K35" s="704">
        <v>655</v>
      </c>
      <c r="L35" s="633">
        <v>0</v>
      </c>
      <c r="M35" s="633">
        <v>0</v>
      </c>
      <c r="N35" s="704">
        <v>14350.500000000051</v>
      </c>
      <c r="O35" s="737">
        <v>109482</v>
      </c>
      <c r="P35" s="707">
        <f t="shared" si="14"/>
        <v>1.8226850641907145E-2</v>
      </c>
      <c r="Q35" s="669"/>
      <c r="R35" s="473" t="s">
        <v>69</v>
      </c>
      <c r="S35" s="704">
        <v>1084</v>
      </c>
      <c r="T35" s="633">
        <v>0</v>
      </c>
      <c r="U35" s="633">
        <v>0</v>
      </c>
      <c r="V35" s="704">
        <v>16347.650000000063</v>
      </c>
      <c r="W35" s="737">
        <v>124256.5</v>
      </c>
      <c r="X35" s="240">
        <f t="shared" si="6"/>
        <v>1.9549150998195385E-2</v>
      </c>
      <c r="Y35" s="475"/>
      <c r="Z35" s="473" t="s">
        <v>69</v>
      </c>
      <c r="AA35" s="704">
        <v>384</v>
      </c>
      <c r="AB35" s="633">
        <v>0</v>
      </c>
      <c r="AC35" s="633">
        <v>0</v>
      </c>
      <c r="AD35" s="704">
        <v>5771.0400000000127</v>
      </c>
      <c r="AE35" s="737">
        <v>44094.5</v>
      </c>
      <c r="AF35" s="240">
        <f t="shared" si="18"/>
        <v>8.4009219891140272E-3</v>
      </c>
    </row>
    <row r="36" spans="1:32">
      <c r="A36" s="233" t="s">
        <v>91</v>
      </c>
      <c r="B36" s="473" t="s">
        <v>69</v>
      </c>
      <c r="C36" s="239">
        <f t="shared" si="15"/>
        <v>0</v>
      </c>
      <c r="D36" s="239">
        <v>0</v>
      </c>
      <c r="E36" s="239">
        <v>0</v>
      </c>
      <c r="F36" s="239">
        <f t="shared" si="16"/>
        <v>0</v>
      </c>
      <c r="G36" s="474">
        <f t="shared" si="16"/>
        <v>0</v>
      </c>
      <c r="H36" s="707">
        <f t="shared" si="17"/>
        <v>0</v>
      </c>
      <c r="I36" s="475"/>
      <c r="J36" s="473" t="s">
        <v>69</v>
      </c>
      <c r="K36" s="682">
        <v>0</v>
      </c>
      <c r="L36" s="239">
        <v>0</v>
      </c>
      <c r="M36" s="239">
        <v>0</v>
      </c>
      <c r="N36" s="239">
        <v>0</v>
      </c>
      <c r="O36" s="700">
        <v>0</v>
      </c>
      <c r="P36" s="707">
        <f t="shared" si="14"/>
        <v>0</v>
      </c>
      <c r="Q36" s="669"/>
      <c r="R36" s="473" t="s">
        <v>69</v>
      </c>
      <c r="S36" s="704">
        <v>0</v>
      </c>
      <c r="T36" s="633">
        <v>0</v>
      </c>
      <c r="U36" s="633">
        <v>0</v>
      </c>
      <c r="V36" s="633">
        <v>0</v>
      </c>
      <c r="W36" s="737">
        <v>0</v>
      </c>
      <c r="X36" s="240">
        <f t="shared" si="6"/>
        <v>0</v>
      </c>
      <c r="Y36" s="475"/>
      <c r="Z36" s="473" t="s">
        <v>69</v>
      </c>
      <c r="AA36" s="682">
        <v>0</v>
      </c>
      <c r="AB36" s="239">
        <v>0</v>
      </c>
      <c r="AC36" s="239">
        <v>0</v>
      </c>
      <c r="AD36" s="239">
        <v>0</v>
      </c>
      <c r="AE36" s="700">
        <v>0</v>
      </c>
      <c r="AF36" s="240">
        <f t="shared" si="18"/>
        <v>0</v>
      </c>
    </row>
    <row r="37" spans="1:32">
      <c r="A37" s="233" t="s">
        <v>92</v>
      </c>
      <c r="B37" s="473" t="s">
        <v>69</v>
      </c>
      <c r="C37" s="239">
        <f t="shared" si="15"/>
        <v>0</v>
      </c>
      <c r="D37" s="239">
        <v>0</v>
      </c>
      <c r="E37" s="239">
        <v>0</v>
      </c>
      <c r="F37" s="239">
        <f t="shared" si="16"/>
        <v>0</v>
      </c>
      <c r="G37" s="474">
        <f t="shared" si="16"/>
        <v>0</v>
      </c>
      <c r="H37" s="707">
        <f t="shared" si="17"/>
        <v>0</v>
      </c>
      <c r="I37" s="475"/>
      <c r="J37" s="473" t="s">
        <v>69</v>
      </c>
      <c r="K37" s="682">
        <v>0</v>
      </c>
      <c r="L37" s="239">
        <v>0</v>
      </c>
      <c r="M37" s="239">
        <v>0</v>
      </c>
      <c r="N37" s="239">
        <v>0</v>
      </c>
      <c r="O37" s="700">
        <v>0</v>
      </c>
      <c r="P37" s="707">
        <f t="shared" si="14"/>
        <v>0</v>
      </c>
      <c r="Q37" s="670"/>
      <c r="R37" s="473" t="s">
        <v>69</v>
      </c>
      <c r="S37" s="704">
        <v>0</v>
      </c>
      <c r="T37" s="633">
        <v>0</v>
      </c>
      <c r="U37" s="633">
        <v>0</v>
      </c>
      <c r="V37" s="633">
        <v>0</v>
      </c>
      <c r="W37" s="737">
        <v>0</v>
      </c>
      <c r="X37" s="240">
        <f t="shared" si="6"/>
        <v>0</v>
      </c>
      <c r="Y37" s="475"/>
      <c r="Z37" s="473" t="s">
        <v>69</v>
      </c>
      <c r="AA37" s="682">
        <v>0</v>
      </c>
      <c r="AB37" s="239">
        <v>0</v>
      </c>
      <c r="AC37" s="239">
        <v>0</v>
      </c>
      <c r="AD37" s="239">
        <v>0</v>
      </c>
      <c r="AE37" s="700">
        <v>0</v>
      </c>
      <c r="AF37" s="240">
        <f t="shared" si="18"/>
        <v>0</v>
      </c>
    </row>
    <row r="38" spans="1:32">
      <c r="A38" s="233" t="s">
        <v>93</v>
      </c>
      <c r="B38" s="473" t="s">
        <v>69</v>
      </c>
      <c r="C38" s="239">
        <f t="shared" si="15"/>
        <v>0</v>
      </c>
      <c r="D38" s="239">
        <v>0</v>
      </c>
      <c r="E38" s="239">
        <v>0</v>
      </c>
      <c r="F38" s="239">
        <f t="shared" si="16"/>
        <v>0</v>
      </c>
      <c r="G38" s="474">
        <f t="shared" si="16"/>
        <v>0</v>
      </c>
      <c r="H38" s="707">
        <f t="shared" si="17"/>
        <v>0</v>
      </c>
      <c r="I38" s="475"/>
      <c r="J38" s="473" t="s">
        <v>69</v>
      </c>
      <c r="K38" s="682">
        <v>0</v>
      </c>
      <c r="L38" s="239">
        <v>0</v>
      </c>
      <c r="M38" s="239">
        <v>0</v>
      </c>
      <c r="N38" s="239">
        <v>0</v>
      </c>
      <c r="O38" s="700">
        <v>0</v>
      </c>
      <c r="P38" s="707">
        <f t="shared" si="14"/>
        <v>0</v>
      </c>
      <c r="Q38" s="669"/>
      <c r="R38" s="473" t="s">
        <v>69</v>
      </c>
      <c r="S38" s="704">
        <v>0</v>
      </c>
      <c r="T38" s="633">
        <v>0</v>
      </c>
      <c r="U38" s="633">
        <v>0</v>
      </c>
      <c r="V38" s="633">
        <v>0</v>
      </c>
      <c r="W38" s="737">
        <v>0</v>
      </c>
      <c r="X38" s="240">
        <f t="shared" si="6"/>
        <v>0</v>
      </c>
      <c r="Y38" s="475"/>
      <c r="Z38" s="473" t="s">
        <v>69</v>
      </c>
      <c r="AA38" s="682">
        <v>0</v>
      </c>
      <c r="AB38" s="239">
        <v>0</v>
      </c>
      <c r="AC38" s="239">
        <v>0</v>
      </c>
      <c r="AD38" s="239">
        <v>0</v>
      </c>
      <c r="AE38" s="700">
        <v>0</v>
      </c>
      <c r="AF38" s="240">
        <f t="shared" si="18"/>
        <v>0</v>
      </c>
    </row>
    <row r="39" spans="1:32">
      <c r="A39" s="233" t="s">
        <v>94</v>
      </c>
      <c r="B39" s="473" t="s">
        <v>69</v>
      </c>
      <c r="C39" s="239">
        <f t="shared" si="15"/>
        <v>0</v>
      </c>
      <c r="D39" s="239">
        <v>0</v>
      </c>
      <c r="E39" s="239">
        <v>0</v>
      </c>
      <c r="F39" s="239">
        <f t="shared" si="16"/>
        <v>0</v>
      </c>
      <c r="G39" s="474">
        <f t="shared" si="16"/>
        <v>0</v>
      </c>
      <c r="H39" s="707">
        <f t="shared" si="17"/>
        <v>0</v>
      </c>
      <c r="I39" s="475"/>
      <c r="J39" s="473" t="s">
        <v>69</v>
      </c>
      <c r="K39" s="682">
        <v>0</v>
      </c>
      <c r="L39" s="239">
        <v>0</v>
      </c>
      <c r="M39" s="239">
        <v>0</v>
      </c>
      <c r="N39" s="239">
        <v>0</v>
      </c>
      <c r="O39" s="700">
        <v>0</v>
      </c>
      <c r="P39" s="707">
        <f t="shared" si="14"/>
        <v>0</v>
      </c>
      <c r="Q39" s="669"/>
      <c r="R39" s="473" t="s">
        <v>69</v>
      </c>
      <c r="S39" s="704">
        <v>0</v>
      </c>
      <c r="T39" s="633">
        <v>0</v>
      </c>
      <c r="U39" s="633">
        <v>0</v>
      </c>
      <c r="V39" s="633">
        <v>0</v>
      </c>
      <c r="W39" s="737">
        <v>0</v>
      </c>
      <c r="X39" s="240">
        <f t="shared" si="6"/>
        <v>0</v>
      </c>
      <c r="Y39" s="475"/>
      <c r="Z39" s="473" t="s">
        <v>69</v>
      </c>
      <c r="AA39" s="682">
        <v>0</v>
      </c>
      <c r="AB39" s="239">
        <v>0</v>
      </c>
      <c r="AC39" s="239">
        <v>0</v>
      </c>
      <c r="AD39" s="239">
        <v>0</v>
      </c>
      <c r="AE39" s="700">
        <v>0</v>
      </c>
      <c r="AF39" s="240">
        <f t="shared" si="18"/>
        <v>0</v>
      </c>
    </row>
    <row r="40" spans="1:32">
      <c r="A40" s="476" t="s">
        <v>95</v>
      </c>
      <c r="B40" s="475"/>
      <c r="C40" s="482"/>
      <c r="D40" s="242"/>
      <c r="E40" s="591"/>
      <c r="F40" s="484"/>
      <c r="G40" s="592"/>
      <c r="H40" s="665"/>
      <c r="I40" s="475"/>
      <c r="J40" s="475"/>
      <c r="K40" s="666"/>
      <c r="L40" s="242"/>
      <c r="M40" s="591"/>
      <c r="N40" s="255"/>
      <c r="O40" s="701"/>
      <c r="P40" s="242"/>
      <c r="Q40" s="669"/>
      <c r="R40" s="475"/>
      <c r="S40" s="666"/>
      <c r="T40" s="242"/>
      <c r="U40" s="591"/>
      <c r="V40" s="255"/>
      <c r="W40" s="701"/>
      <c r="X40" s="477"/>
      <c r="Y40" s="475"/>
      <c r="Z40" s="475"/>
      <c r="AA40" s="666"/>
      <c r="AB40" s="242"/>
      <c r="AC40" s="591"/>
      <c r="AD40" s="255"/>
      <c r="AE40" s="701"/>
      <c r="AF40" s="477"/>
    </row>
    <row r="41" spans="1:32">
      <c r="A41" s="233" t="s">
        <v>96</v>
      </c>
      <c r="B41" s="473" t="s">
        <v>69</v>
      </c>
      <c r="C41" s="239">
        <f t="shared" si="15"/>
        <v>3496</v>
      </c>
      <c r="D41" s="239">
        <v>0</v>
      </c>
      <c r="E41" s="239">
        <v>0</v>
      </c>
      <c r="F41" s="239">
        <f t="shared" si="16"/>
        <v>26468.080000000045</v>
      </c>
      <c r="G41" s="474">
        <f t="shared" si="16"/>
        <v>234645.90999999832</v>
      </c>
      <c r="H41" s="707">
        <f>G41/$G$63</f>
        <v>1.898008922712709E-2</v>
      </c>
      <c r="I41" s="475"/>
      <c r="J41" s="473" t="s">
        <v>69</v>
      </c>
      <c r="K41" s="704">
        <v>1415</v>
      </c>
      <c r="L41" s="633">
        <v>0</v>
      </c>
      <c r="M41" s="633">
        <v>0</v>
      </c>
      <c r="N41" s="704">
        <v>13682.010000000028</v>
      </c>
      <c r="O41" s="737">
        <v>117068.01999999923</v>
      </c>
      <c r="P41" s="707">
        <f>O41/$O$63</f>
        <v>1.9489791157302431E-2</v>
      </c>
      <c r="Q41" s="671"/>
      <c r="R41" s="473" t="s">
        <v>69</v>
      </c>
      <c r="S41" s="704">
        <v>2081</v>
      </c>
      <c r="T41" s="633">
        <v>0</v>
      </c>
      <c r="U41" s="633">
        <v>0</v>
      </c>
      <c r="V41" s="704">
        <v>12786.070000000018</v>
      </c>
      <c r="W41" s="737">
        <v>117577.88999999908</v>
      </c>
      <c r="X41" s="240">
        <f t="shared" si="6"/>
        <v>1.849841195960927E-2</v>
      </c>
      <c r="Y41" s="475"/>
      <c r="Z41" s="473" t="s">
        <v>69</v>
      </c>
      <c r="AA41" s="704">
        <v>1199</v>
      </c>
      <c r="AB41" s="633">
        <v>0</v>
      </c>
      <c r="AC41" s="633">
        <v>0</v>
      </c>
      <c r="AD41" s="704">
        <v>11175.239999999996</v>
      </c>
      <c r="AE41" s="737">
        <v>64578.359999999921</v>
      </c>
      <c r="AF41" s="240">
        <f>AE41/$AE$63</f>
        <v>1.2303524578913946E-2</v>
      </c>
    </row>
    <row r="42" spans="1:32">
      <c r="A42" s="233" t="s">
        <v>97</v>
      </c>
      <c r="B42" s="473" t="s">
        <v>69</v>
      </c>
      <c r="C42" s="239">
        <f t="shared" si="15"/>
        <v>0</v>
      </c>
      <c r="D42" s="239">
        <v>0</v>
      </c>
      <c r="E42" s="239">
        <v>0</v>
      </c>
      <c r="F42" s="239">
        <f t="shared" si="16"/>
        <v>0</v>
      </c>
      <c r="G42" s="474">
        <f t="shared" si="16"/>
        <v>0</v>
      </c>
      <c r="H42" s="707">
        <f>G42/$G$63</f>
        <v>0</v>
      </c>
      <c r="I42" s="475"/>
      <c r="J42" s="473" t="s">
        <v>69</v>
      </c>
      <c r="K42" s="682">
        <v>0</v>
      </c>
      <c r="L42" s="239">
        <v>0</v>
      </c>
      <c r="M42" s="239">
        <v>0</v>
      </c>
      <c r="N42" s="239">
        <v>0</v>
      </c>
      <c r="O42" s="700">
        <v>0</v>
      </c>
      <c r="P42" s="707">
        <f>O42/$O$63</f>
        <v>0</v>
      </c>
      <c r="Q42" s="669"/>
      <c r="R42" s="473" t="s">
        <v>69</v>
      </c>
      <c r="S42" s="682">
        <v>0</v>
      </c>
      <c r="T42" s="239">
        <v>0</v>
      </c>
      <c r="U42" s="239">
        <v>0</v>
      </c>
      <c r="V42" s="239">
        <v>0</v>
      </c>
      <c r="W42" s="700">
        <v>0</v>
      </c>
      <c r="X42" s="240">
        <f t="shared" si="6"/>
        <v>0</v>
      </c>
      <c r="Y42" s="475"/>
      <c r="Z42" s="473" t="s">
        <v>69</v>
      </c>
      <c r="AA42" s="682">
        <v>0</v>
      </c>
      <c r="AB42" s="239">
        <v>0</v>
      </c>
      <c r="AC42" s="239">
        <v>0</v>
      </c>
      <c r="AD42" s="239">
        <v>0</v>
      </c>
      <c r="AE42" s="700">
        <v>0</v>
      </c>
      <c r="AF42" s="240">
        <f>AE42/$AE$63</f>
        <v>0</v>
      </c>
    </row>
    <row r="43" spans="1:32">
      <c r="A43" s="476"/>
      <c r="B43" s="475"/>
      <c r="C43" s="592"/>
      <c r="D43" s="242"/>
      <c r="E43" s="591"/>
      <c r="F43" s="592"/>
      <c r="G43" s="592"/>
      <c r="H43" s="665"/>
      <c r="I43" s="475"/>
      <c r="J43" s="475"/>
      <c r="K43" s="699"/>
      <c r="L43" s="242"/>
      <c r="M43" s="591"/>
      <c r="N43" s="242"/>
      <c r="O43" s="592"/>
      <c r="P43" s="665"/>
      <c r="Q43" s="669"/>
      <c r="R43" s="475"/>
      <c r="S43" s="699"/>
      <c r="T43" s="242"/>
      <c r="U43" s="591"/>
      <c r="V43" s="242"/>
      <c r="W43" s="592"/>
      <c r="X43" s="477"/>
      <c r="Y43" s="475"/>
      <c r="Z43" s="475"/>
      <c r="AA43" s="699"/>
      <c r="AB43" s="242"/>
      <c r="AC43" s="591"/>
      <c r="AD43" s="242"/>
      <c r="AE43" s="592"/>
      <c r="AF43" s="477"/>
    </row>
    <row r="44" spans="1:32">
      <c r="A44" s="233" t="s">
        <v>99</v>
      </c>
      <c r="B44" s="473" t="s">
        <v>65</v>
      </c>
      <c r="C44" s="239">
        <f t="shared" ref="C44:C56" si="19">K44+S44</f>
        <v>0</v>
      </c>
      <c r="D44" s="239">
        <v>0</v>
      </c>
      <c r="E44" s="239">
        <v>0</v>
      </c>
      <c r="F44" s="239">
        <f t="shared" ref="F44:G56" si="20">N44+V44</f>
        <v>0</v>
      </c>
      <c r="G44" s="474">
        <f t="shared" si="20"/>
        <v>0</v>
      </c>
      <c r="H44" s="707">
        <f>G44/$G$63</f>
        <v>0</v>
      </c>
      <c r="I44" s="475"/>
      <c r="J44" s="473" t="s">
        <v>65</v>
      </c>
      <c r="K44" s="682">
        <v>0</v>
      </c>
      <c r="L44" s="239">
        <v>0</v>
      </c>
      <c r="M44" s="239">
        <v>0</v>
      </c>
      <c r="N44" s="239">
        <v>0</v>
      </c>
      <c r="O44" s="474">
        <v>0</v>
      </c>
      <c r="P44" s="707">
        <f>O44/$O$63</f>
        <v>0</v>
      </c>
      <c r="Q44" s="669"/>
      <c r="R44" s="473" t="s">
        <v>65</v>
      </c>
      <c r="S44" s="682">
        <v>0</v>
      </c>
      <c r="T44" s="239">
        <v>0</v>
      </c>
      <c r="U44" s="239">
        <v>0</v>
      </c>
      <c r="V44" s="239">
        <v>0</v>
      </c>
      <c r="W44" s="474">
        <v>0</v>
      </c>
      <c r="X44" s="240">
        <f t="shared" si="6"/>
        <v>0</v>
      </c>
      <c r="Y44" s="475"/>
      <c r="Z44" s="473" t="s">
        <v>65</v>
      </c>
      <c r="AA44" s="682">
        <v>0</v>
      </c>
      <c r="AB44" s="239">
        <v>0</v>
      </c>
      <c r="AC44" s="239">
        <v>0</v>
      </c>
      <c r="AD44" s="239">
        <v>0</v>
      </c>
      <c r="AE44" s="474">
        <v>0</v>
      </c>
      <c r="AF44" s="240">
        <f>AE44/$AE$63</f>
        <v>0</v>
      </c>
    </row>
    <row r="45" spans="1:32">
      <c r="A45" s="233" t="s">
        <v>100</v>
      </c>
      <c r="B45" s="473" t="s">
        <v>65</v>
      </c>
      <c r="C45" s="239">
        <f t="shared" si="19"/>
        <v>0</v>
      </c>
      <c r="D45" s="239">
        <v>0</v>
      </c>
      <c r="E45" s="239">
        <v>0</v>
      </c>
      <c r="F45" s="239">
        <f t="shared" si="20"/>
        <v>0</v>
      </c>
      <c r="G45" s="474">
        <f t="shared" si="20"/>
        <v>0</v>
      </c>
      <c r="H45" s="707">
        <f t="shared" ref="H45:H52" si="21">G45/$G$63</f>
        <v>0</v>
      </c>
      <c r="I45" s="475"/>
      <c r="J45" s="473" t="s">
        <v>65</v>
      </c>
      <c r="K45" s="682">
        <v>0</v>
      </c>
      <c r="L45" s="239">
        <v>0</v>
      </c>
      <c r="M45" s="239">
        <v>0</v>
      </c>
      <c r="N45" s="239">
        <v>0</v>
      </c>
      <c r="O45" s="474">
        <v>0</v>
      </c>
      <c r="P45" s="707">
        <f t="shared" ref="P45:P52" si="22">O45/$O$63</f>
        <v>0</v>
      </c>
      <c r="Q45" s="669"/>
      <c r="R45" s="473" t="s">
        <v>65</v>
      </c>
      <c r="S45" s="682">
        <v>0</v>
      </c>
      <c r="T45" s="239">
        <v>0</v>
      </c>
      <c r="U45" s="239">
        <v>0</v>
      </c>
      <c r="V45" s="239">
        <v>0</v>
      </c>
      <c r="W45" s="474">
        <v>0</v>
      </c>
      <c r="X45" s="240">
        <f t="shared" si="6"/>
        <v>0</v>
      </c>
      <c r="Y45" s="475"/>
      <c r="Z45" s="473" t="s">
        <v>65</v>
      </c>
      <c r="AA45" s="682">
        <v>0</v>
      </c>
      <c r="AB45" s="239">
        <v>0</v>
      </c>
      <c r="AC45" s="239">
        <v>0</v>
      </c>
      <c r="AD45" s="239">
        <v>0</v>
      </c>
      <c r="AE45" s="474">
        <v>0</v>
      </c>
      <c r="AF45" s="240">
        <f t="shared" ref="AF45:AF52" si="23">AE45/$AE$63</f>
        <v>0</v>
      </c>
    </row>
    <row r="46" spans="1:32">
      <c r="A46" s="233" t="s">
        <v>101</v>
      </c>
      <c r="B46" s="473" t="s">
        <v>65</v>
      </c>
      <c r="C46" s="239">
        <f t="shared" si="19"/>
        <v>0</v>
      </c>
      <c r="D46" s="239">
        <v>0</v>
      </c>
      <c r="E46" s="239">
        <v>0</v>
      </c>
      <c r="F46" s="239">
        <f t="shared" si="20"/>
        <v>0</v>
      </c>
      <c r="G46" s="474">
        <f t="shared" si="20"/>
        <v>0</v>
      </c>
      <c r="H46" s="707">
        <f t="shared" si="21"/>
        <v>0</v>
      </c>
      <c r="I46" s="475"/>
      <c r="J46" s="473" t="s">
        <v>65</v>
      </c>
      <c r="K46" s="682">
        <v>0</v>
      </c>
      <c r="L46" s="239">
        <v>0</v>
      </c>
      <c r="M46" s="239">
        <v>0</v>
      </c>
      <c r="N46" s="239">
        <v>0</v>
      </c>
      <c r="O46" s="474">
        <v>0</v>
      </c>
      <c r="P46" s="707">
        <f t="shared" si="22"/>
        <v>0</v>
      </c>
      <c r="Q46" s="669"/>
      <c r="R46" s="473" t="s">
        <v>65</v>
      </c>
      <c r="S46" s="682">
        <v>0</v>
      </c>
      <c r="T46" s="239">
        <v>0</v>
      </c>
      <c r="U46" s="239">
        <v>0</v>
      </c>
      <c r="V46" s="239">
        <v>0</v>
      </c>
      <c r="W46" s="474">
        <v>0</v>
      </c>
      <c r="X46" s="240">
        <f t="shared" si="6"/>
        <v>0</v>
      </c>
      <c r="Y46" s="475"/>
      <c r="Z46" s="473" t="s">
        <v>65</v>
      </c>
      <c r="AA46" s="682">
        <v>0</v>
      </c>
      <c r="AB46" s="239">
        <v>0</v>
      </c>
      <c r="AC46" s="239">
        <v>0</v>
      </c>
      <c r="AD46" s="239">
        <v>0</v>
      </c>
      <c r="AE46" s="474">
        <v>0</v>
      </c>
      <c r="AF46" s="240">
        <f t="shared" si="23"/>
        <v>0</v>
      </c>
    </row>
    <row r="47" spans="1:32">
      <c r="A47" s="233" t="s">
        <v>102</v>
      </c>
      <c r="B47" s="473" t="s">
        <v>65</v>
      </c>
      <c r="C47" s="239">
        <f t="shared" si="19"/>
        <v>0</v>
      </c>
      <c r="D47" s="239">
        <v>0</v>
      </c>
      <c r="E47" s="239">
        <v>0</v>
      </c>
      <c r="F47" s="239">
        <f t="shared" si="20"/>
        <v>0</v>
      </c>
      <c r="G47" s="474">
        <f t="shared" si="20"/>
        <v>0</v>
      </c>
      <c r="H47" s="707">
        <f t="shared" si="21"/>
        <v>0</v>
      </c>
      <c r="I47" s="475"/>
      <c r="J47" s="473" t="s">
        <v>65</v>
      </c>
      <c r="K47" s="682">
        <v>0</v>
      </c>
      <c r="L47" s="239">
        <v>0</v>
      </c>
      <c r="M47" s="239">
        <v>0</v>
      </c>
      <c r="N47" s="239">
        <v>0</v>
      </c>
      <c r="O47" s="474">
        <v>0</v>
      </c>
      <c r="P47" s="707">
        <f t="shared" si="22"/>
        <v>0</v>
      </c>
      <c r="Q47" s="669"/>
      <c r="R47" s="473" t="s">
        <v>65</v>
      </c>
      <c r="S47" s="682">
        <v>0</v>
      </c>
      <c r="T47" s="239">
        <v>0</v>
      </c>
      <c r="U47" s="239">
        <v>0</v>
      </c>
      <c r="V47" s="239">
        <v>0</v>
      </c>
      <c r="W47" s="474">
        <v>0</v>
      </c>
      <c r="X47" s="240">
        <f t="shared" si="6"/>
        <v>0</v>
      </c>
      <c r="Y47" s="475"/>
      <c r="Z47" s="473" t="s">
        <v>65</v>
      </c>
      <c r="AA47" s="682">
        <v>0</v>
      </c>
      <c r="AB47" s="239">
        <v>0</v>
      </c>
      <c r="AC47" s="239">
        <v>0</v>
      </c>
      <c r="AD47" s="239">
        <v>0</v>
      </c>
      <c r="AE47" s="474">
        <v>0</v>
      </c>
      <c r="AF47" s="240">
        <f t="shared" si="23"/>
        <v>0</v>
      </c>
    </row>
    <row r="48" spans="1:32">
      <c r="A48" s="233" t="s">
        <v>103</v>
      </c>
      <c r="B48" s="473" t="s">
        <v>65</v>
      </c>
      <c r="C48" s="239">
        <f t="shared" si="19"/>
        <v>0</v>
      </c>
      <c r="D48" s="239">
        <v>0</v>
      </c>
      <c r="E48" s="239">
        <v>0</v>
      </c>
      <c r="F48" s="239">
        <f t="shared" si="20"/>
        <v>0</v>
      </c>
      <c r="G48" s="474">
        <f t="shared" si="20"/>
        <v>0</v>
      </c>
      <c r="H48" s="707">
        <f t="shared" si="21"/>
        <v>0</v>
      </c>
      <c r="I48" s="475"/>
      <c r="J48" s="473" t="s">
        <v>65</v>
      </c>
      <c r="K48" s="682">
        <v>0</v>
      </c>
      <c r="L48" s="239">
        <v>0</v>
      </c>
      <c r="M48" s="239">
        <v>0</v>
      </c>
      <c r="N48" s="239">
        <v>0</v>
      </c>
      <c r="O48" s="474">
        <v>0</v>
      </c>
      <c r="P48" s="707">
        <f t="shared" si="22"/>
        <v>0</v>
      </c>
      <c r="Q48" s="669"/>
      <c r="R48" s="473" t="s">
        <v>65</v>
      </c>
      <c r="S48" s="682">
        <v>0</v>
      </c>
      <c r="T48" s="239">
        <v>0</v>
      </c>
      <c r="U48" s="239">
        <v>0</v>
      </c>
      <c r="V48" s="239">
        <v>0</v>
      </c>
      <c r="W48" s="474">
        <v>0</v>
      </c>
      <c r="X48" s="240">
        <f t="shared" si="6"/>
        <v>0</v>
      </c>
      <c r="Y48" s="475"/>
      <c r="Z48" s="473" t="s">
        <v>65</v>
      </c>
      <c r="AA48" s="682">
        <v>0</v>
      </c>
      <c r="AB48" s="239">
        <v>0</v>
      </c>
      <c r="AC48" s="239">
        <v>0</v>
      </c>
      <c r="AD48" s="239">
        <v>0</v>
      </c>
      <c r="AE48" s="474">
        <v>0</v>
      </c>
      <c r="AF48" s="240">
        <f t="shared" si="23"/>
        <v>0</v>
      </c>
    </row>
    <row r="49" spans="1:32">
      <c r="A49" s="233" t="s">
        <v>104</v>
      </c>
      <c r="B49" s="473" t="s">
        <v>65</v>
      </c>
      <c r="C49" s="239">
        <f t="shared" si="19"/>
        <v>0</v>
      </c>
      <c r="D49" s="239">
        <v>0</v>
      </c>
      <c r="E49" s="239">
        <v>0</v>
      </c>
      <c r="F49" s="239">
        <f t="shared" si="20"/>
        <v>0</v>
      </c>
      <c r="G49" s="474">
        <f t="shared" si="20"/>
        <v>0</v>
      </c>
      <c r="H49" s="707">
        <f t="shared" si="21"/>
        <v>0</v>
      </c>
      <c r="I49" s="475"/>
      <c r="J49" s="473" t="s">
        <v>65</v>
      </c>
      <c r="K49" s="682">
        <v>0</v>
      </c>
      <c r="L49" s="239">
        <v>0</v>
      </c>
      <c r="M49" s="239">
        <v>0</v>
      </c>
      <c r="N49" s="239">
        <v>0</v>
      </c>
      <c r="O49" s="474">
        <v>0</v>
      </c>
      <c r="P49" s="707">
        <f t="shared" si="22"/>
        <v>0</v>
      </c>
      <c r="Q49" s="669"/>
      <c r="R49" s="473" t="s">
        <v>65</v>
      </c>
      <c r="S49" s="682">
        <v>0</v>
      </c>
      <c r="T49" s="239">
        <v>0</v>
      </c>
      <c r="U49" s="239">
        <v>0</v>
      </c>
      <c r="V49" s="239">
        <v>0</v>
      </c>
      <c r="W49" s="474">
        <v>0</v>
      </c>
      <c r="X49" s="240">
        <f t="shared" si="6"/>
        <v>0</v>
      </c>
      <c r="Y49" s="475"/>
      <c r="Z49" s="473" t="s">
        <v>65</v>
      </c>
      <c r="AA49" s="238">
        <v>0</v>
      </c>
      <c r="AB49" s="239">
        <v>0</v>
      </c>
      <c r="AC49" s="239">
        <v>0</v>
      </c>
      <c r="AD49" s="239">
        <v>0</v>
      </c>
      <c r="AE49" s="474">
        <v>0</v>
      </c>
      <c r="AF49" s="240">
        <f t="shared" si="23"/>
        <v>0</v>
      </c>
    </row>
    <row r="50" spans="1:32">
      <c r="A50" s="233" t="s">
        <v>105</v>
      </c>
      <c r="B50" s="473" t="s">
        <v>65</v>
      </c>
      <c r="C50" s="239">
        <f t="shared" si="19"/>
        <v>0</v>
      </c>
      <c r="D50" s="239">
        <v>0</v>
      </c>
      <c r="E50" s="239">
        <v>0</v>
      </c>
      <c r="F50" s="239">
        <f t="shared" si="20"/>
        <v>0</v>
      </c>
      <c r="G50" s="474">
        <f t="shared" si="20"/>
        <v>0</v>
      </c>
      <c r="H50" s="707">
        <f t="shared" si="21"/>
        <v>0</v>
      </c>
      <c r="I50" s="475"/>
      <c r="J50" s="473" t="s">
        <v>65</v>
      </c>
      <c r="K50" s="682">
        <v>0</v>
      </c>
      <c r="L50" s="239">
        <v>0</v>
      </c>
      <c r="M50" s="239">
        <v>0</v>
      </c>
      <c r="N50" s="239">
        <v>0</v>
      </c>
      <c r="O50" s="474">
        <v>0</v>
      </c>
      <c r="P50" s="707">
        <f t="shared" si="22"/>
        <v>0</v>
      </c>
      <c r="Q50" s="669"/>
      <c r="R50" s="473" t="s">
        <v>65</v>
      </c>
      <c r="S50" s="682">
        <v>0</v>
      </c>
      <c r="T50" s="239">
        <v>0</v>
      </c>
      <c r="U50" s="239">
        <v>0</v>
      </c>
      <c r="V50" s="239">
        <v>0</v>
      </c>
      <c r="W50" s="474">
        <v>0</v>
      </c>
      <c r="X50" s="240">
        <f t="shared" si="6"/>
        <v>0</v>
      </c>
      <c r="Y50" s="475"/>
      <c r="Z50" s="473" t="s">
        <v>65</v>
      </c>
      <c r="AA50" s="238">
        <v>0</v>
      </c>
      <c r="AB50" s="239">
        <v>0</v>
      </c>
      <c r="AC50" s="239">
        <v>0</v>
      </c>
      <c r="AD50" s="239">
        <v>0</v>
      </c>
      <c r="AE50" s="474">
        <v>0</v>
      </c>
      <c r="AF50" s="240">
        <f t="shared" si="23"/>
        <v>0</v>
      </c>
    </row>
    <row r="51" spans="1:32">
      <c r="A51" s="233" t="s">
        <v>106</v>
      </c>
      <c r="B51" s="473" t="s">
        <v>65</v>
      </c>
      <c r="C51" s="239">
        <f t="shared" si="19"/>
        <v>0</v>
      </c>
      <c r="D51" s="239">
        <v>0</v>
      </c>
      <c r="E51" s="239">
        <v>0</v>
      </c>
      <c r="F51" s="239">
        <f t="shared" si="20"/>
        <v>0</v>
      </c>
      <c r="G51" s="474">
        <f t="shared" si="20"/>
        <v>0</v>
      </c>
      <c r="H51" s="707">
        <f t="shared" si="21"/>
        <v>0</v>
      </c>
      <c r="I51" s="475"/>
      <c r="J51" s="473" t="s">
        <v>65</v>
      </c>
      <c r="K51" s="682">
        <v>0</v>
      </c>
      <c r="L51" s="239">
        <v>0</v>
      </c>
      <c r="M51" s="239">
        <v>0</v>
      </c>
      <c r="N51" s="239">
        <v>0</v>
      </c>
      <c r="O51" s="474">
        <v>0</v>
      </c>
      <c r="P51" s="707">
        <f t="shared" si="22"/>
        <v>0</v>
      </c>
      <c r="Q51" s="669"/>
      <c r="R51" s="473" t="s">
        <v>65</v>
      </c>
      <c r="S51" s="682">
        <v>0</v>
      </c>
      <c r="T51" s="239">
        <v>0</v>
      </c>
      <c r="U51" s="239">
        <v>0</v>
      </c>
      <c r="V51" s="239">
        <v>0</v>
      </c>
      <c r="W51" s="474">
        <v>0</v>
      </c>
      <c r="X51" s="240">
        <f t="shared" si="6"/>
        <v>0</v>
      </c>
      <c r="Y51" s="475"/>
      <c r="Z51" s="473" t="s">
        <v>65</v>
      </c>
      <c r="AA51" s="238">
        <v>0</v>
      </c>
      <c r="AB51" s="239">
        <v>0</v>
      </c>
      <c r="AC51" s="239">
        <v>0</v>
      </c>
      <c r="AD51" s="239">
        <v>0</v>
      </c>
      <c r="AE51" s="474">
        <v>0</v>
      </c>
      <c r="AF51" s="240">
        <f t="shared" si="23"/>
        <v>0</v>
      </c>
    </row>
    <row r="52" spans="1:32">
      <c r="A52" s="233" t="s">
        <v>107</v>
      </c>
      <c r="B52" s="473" t="s">
        <v>65</v>
      </c>
      <c r="C52" s="239">
        <f t="shared" si="19"/>
        <v>0</v>
      </c>
      <c r="D52" s="239">
        <v>0</v>
      </c>
      <c r="E52" s="239">
        <v>0</v>
      </c>
      <c r="F52" s="239">
        <f t="shared" si="20"/>
        <v>0</v>
      </c>
      <c r="G52" s="474">
        <f t="shared" si="20"/>
        <v>0</v>
      </c>
      <c r="H52" s="707">
        <f t="shared" si="21"/>
        <v>0</v>
      </c>
      <c r="I52" s="475"/>
      <c r="J52" s="473" t="s">
        <v>65</v>
      </c>
      <c r="K52" s="682">
        <v>0</v>
      </c>
      <c r="L52" s="239">
        <v>0</v>
      </c>
      <c r="M52" s="239">
        <v>0</v>
      </c>
      <c r="N52" s="239">
        <v>0</v>
      </c>
      <c r="O52" s="474">
        <v>0</v>
      </c>
      <c r="P52" s="707">
        <f t="shared" si="22"/>
        <v>0</v>
      </c>
      <c r="Q52" s="669"/>
      <c r="R52" s="473" t="s">
        <v>65</v>
      </c>
      <c r="S52" s="682">
        <v>0</v>
      </c>
      <c r="T52" s="239">
        <v>0</v>
      </c>
      <c r="U52" s="239">
        <v>0</v>
      </c>
      <c r="V52" s="239">
        <v>0</v>
      </c>
      <c r="W52" s="474">
        <v>0</v>
      </c>
      <c r="X52" s="240">
        <f t="shared" si="6"/>
        <v>0</v>
      </c>
      <c r="Y52" s="475"/>
      <c r="Z52" s="473" t="s">
        <v>65</v>
      </c>
      <c r="AA52" s="238">
        <v>0</v>
      </c>
      <c r="AB52" s="239">
        <v>0</v>
      </c>
      <c r="AC52" s="239">
        <v>0</v>
      </c>
      <c r="AD52" s="239">
        <v>0</v>
      </c>
      <c r="AE52" s="474">
        <v>0</v>
      </c>
      <c r="AF52" s="240">
        <f t="shared" si="23"/>
        <v>0</v>
      </c>
    </row>
    <row r="53" spans="1:32">
      <c r="A53" s="476" t="s">
        <v>18</v>
      </c>
      <c r="B53" s="475"/>
      <c r="C53" s="241"/>
      <c r="D53" s="242"/>
      <c r="E53" s="242"/>
      <c r="F53" s="242"/>
      <c r="G53" s="242"/>
      <c r="H53" s="665"/>
      <c r="I53" s="475"/>
      <c r="J53" s="475"/>
      <c r="K53" s="592"/>
      <c r="L53" s="242"/>
      <c r="M53" s="242"/>
      <c r="N53" s="242"/>
      <c r="O53" s="242"/>
      <c r="P53" s="665"/>
      <c r="Q53" s="669"/>
      <c r="R53" s="475"/>
      <c r="S53" s="592"/>
      <c r="T53" s="242"/>
      <c r="U53" s="242"/>
      <c r="V53" s="242"/>
      <c r="W53" s="242"/>
      <c r="X53" s="477"/>
      <c r="Y53" s="475"/>
      <c r="Z53" s="475"/>
      <c r="AA53" s="241"/>
      <c r="AB53" s="242"/>
      <c r="AC53" s="242"/>
      <c r="AD53" s="242"/>
      <c r="AE53" s="242"/>
      <c r="AF53" s="477"/>
    </row>
    <row r="54" spans="1:32">
      <c r="A54" s="233" t="s">
        <v>108</v>
      </c>
      <c r="B54" s="473" t="s">
        <v>65</v>
      </c>
      <c r="C54" s="239">
        <f t="shared" si="19"/>
        <v>0</v>
      </c>
      <c r="D54" s="239">
        <v>0</v>
      </c>
      <c r="E54" s="239">
        <v>0</v>
      </c>
      <c r="F54" s="239">
        <f t="shared" si="20"/>
        <v>0</v>
      </c>
      <c r="G54" s="474">
        <f t="shared" si="20"/>
        <v>0</v>
      </c>
      <c r="H54" s="707">
        <f>G54/$G$63</f>
        <v>0</v>
      </c>
      <c r="I54" s="475"/>
      <c r="J54" s="473" t="s">
        <v>65</v>
      </c>
      <c r="K54" s="682">
        <v>0</v>
      </c>
      <c r="L54" s="239">
        <v>0</v>
      </c>
      <c r="M54" s="239">
        <v>0</v>
      </c>
      <c r="N54" s="239">
        <v>0</v>
      </c>
      <c r="O54" s="474">
        <v>0</v>
      </c>
      <c r="P54" s="707">
        <f>O54/$O$63</f>
        <v>0</v>
      </c>
      <c r="Q54" s="670"/>
      <c r="R54" s="473" t="s">
        <v>65</v>
      </c>
      <c r="S54" s="682">
        <v>0</v>
      </c>
      <c r="T54" s="239">
        <v>0</v>
      </c>
      <c r="U54" s="239">
        <v>0</v>
      </c>
      <c r="V54" s="239">
        <v>0</v>
      </c>
      <c r="W54" s="474">
        <v>0</v>
      </c>
      <c r="X54" s="240">
        <f t="shared" si="6"/>
        <v>0</v>
      </c>
      <c r="Y54" s="475"/>
      <c r="Z54" s="473" t="s">
        <v>65</v>
      </c>
      <c r="AA54" s="238">
        <v>0</v>
      </c>
      <c r="AB54" s="239">
        <v>0</v>
      </c>
      <c r="AC54" s="239">
        <v>0</v>
      </c>
      <c r="AD54" s="239">
        <v>0</v>
      </c>
      <c r="AE54" s="474">
        <v>0</v>
      </c>
      <c r="AF54" s="240">
        <f>AE54/$AE$63</f>
        <v>0</v>
      </c>
    </row>
    <row r="55" spans="1:32">
      <c r="A55" s="233" t="s">
        <v>109</v>
      </c>
      <c r="B55" s="473" t="s">
        <v>65</v>
      </c>
      <c r="C55" s="239">
        <f t="shared" si="19"/>
        <v>0</v>
      </c>
      <c r="D55" s="239">
        <v>0</v>
      </c>
      <c r="E55" s="239">
        <v>0</v>
      </c>
      <c r="F55" s="239">
        <f t="shared" si="20"/>
        <v>0</v>
      </c>
      <c r="G55" s="474">
        <f t="shared" si="20"/>
        <v>0</v>
      </c>
      <c r="H55" s="707">
        <f t="shared" ref="H55:H56" si="24">G55/$G$63</f>
        <v>0</v>
      </c>
      <c r="I55" s="475"/>
      <c r="J55" s="473" t="s">
        <v>65</v>
      </c>
      <c r="K55" s="682">
        <v>0</v>
      </c>
      <c r="L55" s="239">
        <v>0</v>
      </c>
      <c r="M55" s="239">
        <v>0</v>
      </c>
      <c r="N55" s="239">
        <v>0</v>
      </c>
      <c r="O55" s="474">
        <v>0</v>
      </c>
      <c r="P55" s="707">
        <f t="shared" ref="P55:P56" si="25">O55/$O$63</f>
        <v>0</v>
      </c>
      <c r="Q55" s="669"/>
      <c r="R55" s="473" t="s">
        <v>65</v>
      </c>
      <c r="S55" s="682">
        <v>0</v>
      </c>
      <c r="T55" s="239">
        <v>0</v>
      </c>
      <c r="U55" s="239">
        <v>0</v>
      </c>
      <c r="V55" s="239">
        <v>0</v>
      </c>
      <c r="W55" s="474">
        <v>0</v>
      </c>
      <c r="X55" s="240">
        <f t="shared" si="6"/>
        <v>0</v>
      </c>
      <c r="Y55" s="475"/>
      <c r="Z55" s="473" t="s">
        <v>65</v>
      </c>
      <c r="AA55" s="238">
        <v>0</v>
      </c>
      <c r="AB55" s="239">
        <v>0</v>
      </c>
      <c r="AC55" s="239">
        <v>0</v>
      </c>
      <c r="AD55" s="239">
        <v>0</v>
      </c>
      <c r="AE55" s="474">
        <v>0</v>
      </c>
      <c r="AF55" s="240">
        <f t="shared" ref="AF55:AF56" si="26">AE55/$AE$63</f>
        <v>0</v>
      </c>
    </row>
    <row r="56" spans="1:32">
      <c r="A56" s="233" t="s">
        <v>110</v>
      </c>
      <c r="B56" s="473" t="s">
        <v>65</v>
      </c>
      <c r="C56" s="239">
        <f t="shared" si="19"/>
        <v>0</v>
      </c>
      <c r="D56" s="239">
        <v>0</v>
      </c>
      <c r="E56" s="239">
        <v>0</v>
      </c>
      <c r="F56" s="239">
        <f t="shared" si="20"/>
        <v>0</v>
      </c>
      <c r="G56" s="474">
        <f t="shared" si="20"/>
        <v>0</v>
      </c>
      <c r="H56" s="707">
        <f t="shared" si="24"/>
        <v>0</v>
      </c>
      <c r="I56" s="475"/>
      <c r="J56" s="473" t="s">
        <v>65</v>
      </c>
      <c r="K56" s="682">
        <v>0</v>
      </c>
      <c r="L56" s="239">
        <v>0</v>
      </c>
      <c r="M56" s="239">
        <v>0</v>
      </c>
      <c r="N56" s="239">
        <v>0</v>
      </c>
      <c r="O56" s="474">
        <v>0</v>
      </c>
      <c r="P56" s="707">
        <f t="shared" si="25"/>
        <v>0</v>
      </c>
      <c r="Q56" s="669"/>
      <c r="R56" s="473" t="s">
        <v>65</v>
      </c>
      <c r="S56" s="682">
        <v>0</v>
      </c>
      <c r="T56" s="239">
        <v>0</v>
      </c>
      <c r="U56" s="239">
        <v>0</v>
      </c>
      <c r="V56" s="239">
        <v>0</v>
      </c>
      <c r="W56" s="474">
        <v>0</v>
      </c>
      <c r="X56" s="240">
        <f t="shared" si="6"/>
        <v>0</v>
      </c>
      <c r="Y56" s="475"/>
      <c r="Z56" s="473" t="s">
        <v>65</v>
      </c>
      <c r="AA56" s="238">
        <v>0</v>
      </c>
      <c r="AB56" s="239">
        <v>0</v>
      </c>
      <c r="AC56" s="239">
        <v>0</v>
      </c>
      <c r="AD56" s="239">
        <v>0</v>
      </c>
      <c r="AE56" s="474">
        <v>0</v>
      </c>
      <c r="AF56" s="240">
        <f t="shared" si="26"/>
        <v>0</v>
      </c>
    </row>
    <row r="57" spans="1:32">
      <c r="A57" s="476" t="s">
        <v>111</v>
      </c>
      <c r="B57" s="475"/>
      <c r="C57" s="241"/>
      <c r="D57" s="242"/>
      <c r="E57" s="242"/>
      <c r="F57" s="242"/>
      <c r="G57" s="242"/>
      <c r="H57" s="665"/>
      <c r="I57" s="475"/>
      <c r="J57" s="475"/>
      <c r="K57" s="592"/>
      <c r="L57" s="242"/>
      <c r="M57" s="242"/>
      <c r="N57" s="242"/>
      <c r="O57" s="242"/>
      <c r="P57" s="665"/>
      <c r="Q57" s="475"/>
      <c r="R57" s="475"/>
      <c r="S57" s="592"/>
      <c r="T57" s="242"/>
      <c r="U57" s="242"/>
      <c r="V57" s="242"/>
      <c r="W57" s="242"/>
      <c r="X57" s="477"/>
      <c r="Y57" s="475"/>
      <c r="Z57" s="475"/>
      <c r="AA57" s="241"/>
      <c r="AB57" s="242"/>
      <c r="AC57" s="242"/>
      <c r="AD57" s="242"/>
      <c r="AE57" s="242"/>
      <c r="AF57" s="477"/>
    </row>
    <row r="58" spans="1:32">
      <c r="A58" s="233"/>
      <c r="B58" s="473"/>
      <c r="C58" s="262"/>
      <c r="D58" s="263"/>
      <c r="E58" s="263"/>
      <c r="F58" s="263"/>
      <c r="G58" s="263"/>
      <c r="H58" s="708"/>
      <c r="I58" s="475"/>
      <c r="J58" s="473"/>
      <c r="K58" s="683"/>
      <c r="L58" s="263"/>
      <c r="M58" s="263"/>
      <c r="N58" s="263"/>
      <c r="O58" s="263"/>
      <c r="P58" s="708"/>
      <c r="Q58" s="475"/>
      <c r="R58" s="473"/>
      <c r="S58" s="683"/>
      <c r="T58" s="263"/>
      <c r="U58" s="263"/>
      <c r="V58" s="263"/>
      <c r="W58" s="263"/>
      <c r="X58" s="481"/>
      <c r="Y58" s="475"/>
      <c r="Z58" s="473"/>
      <c r="AA58" s="262"/>
      <c r="AB58" s="263"/>
      <c r="AC58" s="263"/>
      <c r="AD58" s="263"/>
      <c r="AE58" s="263"/>
      <c r="AF58" s="481"/>
    </row>
    <row r="59" spans="1:32">
      <c r="A59" s="476" t="s">
        <v>19</v>
      </c>
      <c r="B59" s="475"/>
      <c r="C59" s="241"/>
      <c r="D59" s="242"/>
      <c r="E59" s="242"/>
      <c r="F59" s="242"/>
      <c r="G59" s="242"/>
      <c r="H59" s="665"/>
      <c r="I59" s="475"/>
      <c r="J59" s="475"/>
      <c r="K59" s="592"/>
      <c r="L59" s="242"/>
      <c r="M59" s="242"/>
      <c r="N59" s="242"/>
      <c r="O59" s="242"/>
      <c r="P59" s="665"/>
      <c r="Q59" s="475"/>
      <c r="R59" s="475"/>
      <c r="S59" s="592"/>
      <c r="T59" s="242"/>
      <c r="U59" s="242"/>
      <c r="V59" s="242"/>
      <c r="W59" s="242"/>
      <c r="X59" s="477"/>
      <c r="Y59" s="475"/>
      <c r="Z59" s="475"/>
      <c r="AA59" s="241"/>
      <c r="AB59" s="242"/>
      <c r="AC59" s="242"/>
      <c r="AD59" s="242"/>
      <c r="AE59" s="242"/>
      <c r="AF59" s="477"/>
    </row>
    <row r="60" spans="1:32">
      <c r="A60" s="233" t="s">
        <v>112</v>
      </c>
      <c r="B60" s="473" t="s">
        <v>69</v>
      </c>
      <c r="C60" s="239">
        <f>K60+S60</f>
        <v>17192</v>
      </c>
      <c r="D60" s="242"/>
      <c r="E60" s="242"/>
      <c r="F60" s="242"/>
      <c r="G60" s="474">
        <f>O60+W60</f>
        <v>3441134.840000913</v>
      </c>
      <c r="H60" s="707">
        <f>G60/$G$63</f>
        <v>0.27834726079731581</v>
      </c>
      <c r="I60" s="475"/>
      <c r="J60" s="473" t="s">
        <v>69</v>
      </c>
      <c r="K60" s="682">
        <v>9474</v>
      </c>
      <c r="L60" s="242"/>
      <c r="M60" s="242"/>
      <c r="N60" s="242"/>
      <c r="O60" s="738">
        <v>1918428.4400004689</v>
      </c>
      <c r="P60" s="707">
        <f>O60/$O$63</f>
        <v>0.31938500066746561</v>
      </c>
      <c r="Q60" s="475"/>
      <c r="R60" s="473" t="s">
        <v>69</v>
      </c>
      <c r="S60" s="682">
        <v>7718</v>
      </c>
      <c r="T60" s="242">
        <v>0</v>
      </c>
      <c r="U60" s="242">
        <v>0</v>
      </c>
      <c r="V60" s="242">
        <v>0</v>
      </c>
      <c r="W60" s="739">
        <v>1522706.4000004441</v>
      </c>
      <c r="X60" s="240">
        <f t="shared" ref="X60:X61" si="27">W60/$W$63</f>
        <v>0.2395658765499365</v>
      </c>
      <c r="Y60" s="475"/>
      <c r="Z60" s="473" t="s">
        <v>69</v>
      </c>
      <c r="AA60" s="682">
        <v>7721</v>
      </c>
      <c r="AB60" s="242"/>
      <c r="AC60" s="242"/>
      <c r="AD60" s="242"/>
      <c r="AE60" s="739">
        <v>1577025.4800000184</v>
      </c>
      <c r="AF60" s="240">
        <f>AE60/$AE$63</f>
        <v>0.30045624811088134</v>
      </c>
    </row>
    <row r="61" spans="1:32">
      <c r="A61" s="233" t="s">
        <v>113</v>
      </c>
      <c r="B61" s="473" t="s">
        <v>69</v>
      </c>
      <c r="C61" s="239">
        <f>K61+S61</f>
        <v>11122</v>
      </c>
      <c r="D61" s="242"/>
      <c r="E61" s="242"/>
      <c r="F61" s="242"/>
      <c r="G61" s="474">
        <f>O61+W61</f>
        <v>167970</v>
      </c>
      <c r="H61" s="707">
        <f>G61/$G$63</f>
        <v>1.3586793767172672E-2</v>
      </c>
      <c r="I61" s="475"/>
      <c r="J61" s="473" t="s">
        <v>69</v>
      </c>
      <c r="K61" s="682">
        <v>5931</v>
      </c>
      <c r="L61" s="242"/>
      <c r="M61" s="242"/>
      <c r="N61" s="242"/>
      <c r="O61" s="738">
        <v>84405</v>
      </c>
      <c r="P61" s="707">
        <f>O61/$O$63</f>
        <v>1.4051965879598224E-2</v>
      </c>
      <c r="Q61" s="475"/>
      <c r="R61" s="473" t="s">
        <v>69</v>
      </c>
      <c r="S61" s="682">
        <v>5191</v>
      </c>
      <c r="T61" s="242">
        <v>0</v>
      </c>
      <c r="U61" s="242">
        <v>0</v>
      </c>
      <c r="V61" s="242">
        <v>0</v>
      </c>
      <c r="W61" s="739">
        <v>83565</v>
      </c>
      <c r="X61" s="240">
        <f t="shared" si="27"/>
        <v>1.3147197958772356E-2</v>
      </c>
      <c r="Y61" s="475"/>
      <c r="Z61" s="473" t="s">
        <v>69</v>
      </c>
      <c r="AA61" s="682">
        <v>4991</v>
      </c>
      <c r="AB61" s="242"/>
      <c r="AC61" s="242"/>
      <c r="AD61" s="242"/>
      <c r="AE61" s="739">
        <v>87270</v>
      </c>
      <c r="AF61" s="240">
        <f>AE61/$AE$63</f>
        <v>1.6626755309391901E-2</v>
      </c>
    </row>
    <row r="62" spans="1:32">
      <c r="A62" s="482"/>
      <c r="B62" s="475"/>
      <c r="C62" s="483"/>
      <c r="D62" s="484"/>
      <c r="E62" s="591"/>
      <c r="F62" s="484"/>
      <c r="G62" s="593"/>
      <c r="H62" s="665"/>
      <c r="I62" s="475"/>
      <c r="J62" s="475"/>
      <c r="K62" s="593"/>
      <c r="L62" s="484"/>
      <c r="M62" s="591"/>
      <c r="N62" s="484"/>
      <c r="O62" s="593"/>
      <c r="P62" s="665"/>
      <c r="Q62" s="475"/>
      <c r="R62" s="475"/>
      <c r="S62" s="593"/>
      <c r="T62" s="484"/>
      <c r="U62" s="591"/>
      <c r="V62" s="484"/>
      <c r="W62" s="593"/>
      <c r="X62" s="477"/>
      <c r="Y62" s="475"/>
      <c r="Z62" s="475"/>
      <c r="AA62" s="483"/>
      <c r="AB62" s="484"/>
      <c r="AC62" s="591"/>
      <c r="AD62" s="484"/>
      <c r="AE62" s="593"/>
      <c r="AF62" s="477"/>
    </row>
    <row r="63" spans="1:32">
      <c r="A63" s="485" t="s">
        <v>114</v>
      </c>
      <c r="B63" s="473"/>
      <c r="C63" s="263"/>
      <c r="D63" s="263">
        <f>SUM(D9:D62)</f>
        <v>0</v>
      </c>
      <c r="E63" s="263">
        <f>SUM(E9:E62)</f>
        <v>0</v>
      </c>
      <c r="F63" s="250">
        <f>SUM(F9:F62)</f>
        <v>244638.79001254667</v>
      </c>
      <c r="G63" s="362">
        <f>SUM(G9:G62)</f>
        <v>12362740.090000903</v>
      </c>
      <c r="H63" s="665"/>
      <c r="I63" s="475"/>
      <c r="J63" s="473"/>
      <c r="K63" s="684"/>
      <c r="L63" s="263">
        <v>0</v>
      </c>
      <c r="M63" s="263">
        <v>0</v>
      </c>
      <c r="N63" s="250">
        <f>SUM(N9:N58)</f>
        <v>116629.30713927188</v>
      </c>
      <c r="O63" s="739">
        <f>SUM(O9:O61)</f>
        <v>6006632.8600004632</v>
      </c>
      <c r="P63" s="665"/>
      <c r="Q63" s="475"/>
      <c r="R63" s="473"/>
      <c r="S63" s="684"/>
      <c r="T63" s="263">
        <v>0</v>
      </c>
      <c r="U63" s="263">
        <v>0</v>
      </c>
      <c r="V63" s="250">
        <f>SUM(V9:V58)</f>
        <v>128009.4828732748</v>
      </c>
      <c r="W63" s="739">
        <f>SUM(W9:W61)</f>
        <v>6356107.23000044</v>
      </c>
      <c r="X63" s="477"/>
      <c r="Y63" s="475"/>
      <c r="Z63" s="473"/>
      <c r="AA63" s="710"/>
      <c r="AB63" s="263">
        <v>0</v>
      </c>
      <c r="AC63" s="263">
        <v>0</v>
      </c>
      <c r="AD63" s="250">
        <f>SUM(AD9:AD58)</f>
        <v>74119.309999999808</v>
      </c>
      <c r="AE63" s="739">
        <f>SUM(AE9:AE61)</f>
        <v>5248769.130000012</v>
      </c>
      <c r="AF63" s="477"/>
    </row>
    <row r="64" spans="1:32">
      <c r="A64" s="486"/>
      <c r="B64" s="487"/>
      <c r="C64" s="241"/>
      <c r="D64" s="242"/>
      <c r="E64" s="242"/>
      <c r="F64" s="242"/>
      <c r="G64" s="242"/>
      <c r="H64" s="665"/>
      <c r="I64" s="475"/>
      <c r="J64" s="670"/>
      <c r="K64" s="592"/>
      <c r="L64" s="242"/>
      <c r="M64" s="242"/>
      <c r="N64" s="242"/>
      <c r="O64" s="484"/>
      <c r="P64" s="666"/>
      <c r="Q64" s="475"/>
      <c r="R64" s="670"/>
      <c r="S64" s="592"/>
      <c r="T64" s="242"/>
      <c r="U64" s="242"/>
      <c r="V64" s="242"/>
      <c r="W64" s="484"/>
      <c r="X64" s="634"/>
      <c r="Y64" s="475"/>
      <c r="Z64" s="670"/>
      <c r="AA64" s="241"/>
      <c r="AB64" s="242"/>
      <c r="AC64" s="242"/>
      <c r="AD64" s="242"/>
      <c r="AE64" s="484"/>
      <c r="AF64" s="634"/>
    </row>
    <row r="65" spans="1:32" ht="15" thickBot="1">
      <c r="A65" s="488" t="s">
        <v>115</v>
      </c>
      <c r="B65" s="489"/>
      <c r="C65" s="675">
        <f>K65+S65</f>
        <v>12861</v>
      </c>
      <c r="D65" s="676"/>
      <c r="E65" s="341"/>
      <c r="F65" s="341"/>
      <c r="G65" s="341"/>
      <c r="H65" s="341"/>
      <c r="I65" s="493"/>
      <c r="J65" s="489"/>
      <c r="K65" s="685">
        <v>6487</v>
      </c>
      <c r="L65" s="676"/>
      <c r="M65" s="341"/>
      <c r="N65" s="341"/>
      <c r="O65" s="341"/>
      <c r="P65" s="341"/>
      <c r="Q65" s="493"/>
      <c r="R65" s="489"/>
      <c r="S65" s="681">
        <v>6374</v>
      </c>
      <c r="T65" s="676"/>
      <c r="U65" s="341"/>
      <c r="V65" s="341"/>
      <c r="W65" s="341"/>
      <c r="X65" s="677"/>
      <c r="Y65" s="493"/>
      <c r="Z65" s="489"/>
      <c r="AA65" s="711">
        <v>5890</v>
      </c>
      <c r="AB65" s="490"/>
      <c r="AC65" s="491"/>
      <c r="AD65" s="491"/>
      <c r="AE65" s="491"/>
      <c r="AF65" s="492"/>
    </row>
    <row r="66" spans="1:32" ht="13.5" thickBot="1">
      <c r="A66" s="494"/>
      <c r="B66" s="495"/>
      <c r="C66" s="656"/>
      <c r="D66" s="764"/>
      <c r="E66" s="764"/>
      <c r="F66" s="764"/>
      <c r="G66" s="730"/>
      <c r="H66" s="654"/>
      <c r="I66" s="654"/>
      <c r="J66" s="495"/>
      <c r="K66" s="496"/>
      <c r="L66" s="728"/>
      <c r="M66" s="727"/>
      <c r="N66" s="729"/>
      <c r="O66" s="730"/>
      <c r="P66" s="654"/>
      <c r="Q66" s="672"/>
      <c r="R66" s="667"/>
      <c r="S66" s="496"/>
      <c r="T66" s="765"/>
      <c r="U66" s="764"/>
      <c r="V66" s="766"/>
      <c r="W66" s="730"/>
      <c r="X66" s="654"/>
      <c r="Y66" s="654"/>
      <c r="Z66" s="495"/>
      <c r="AA66" s="656"/>
      <c r="AB66" s="766"/>
      <c r="AC66" s="767"/>
      <c r="AD66" s="767"/>
      <c r="AE66" s="730"/>
      <c r="AF66" s="654"/>
    </row>
    <row r="67" spans="1:32">
      <c r="A67" s="476" t="s">
        <v>116</v>
      </c>
      <c r="B67" s="483"/>
      <c r="C67" s="686" t="s">
        <v>117</v>
      </c>
      <c r="D67" s="593"/>
      <c r="E67" s="484"/>
      <c r="F67" s="484"/>
      <c r="G67" s="484"/>
      <c r="H67" s="477"/>
      <c r="I67" s="634"/>
      <c r="J67" s="497" t="s">
        <v>118</v>
      </c>
      <c r="K67" s="477"/>
      <c r="L67" s="483"/>
      <c r="M67" s="498"/>
      <c r="N67" s="498"/>
      <c r="O67" s="499"/>
      <c r="P67" s="500"/>
      <c r="Q67" s="673"/>
      <c r="R67" s="757" t="s">
        <v>119</v>
      </c>
      <c r="S67" s="758"/>
      <c r="T67" s="497"/>
      <c r="U67" s="498"/>
      <c r="V67" s="498"/>
      <c r="W67" s="499"/>
      <c r="X67" s="500"/>
      <c r="Y67" s="637"/>
      <c r="Z67" s="657" t="s">
        <v>120</v>
      </c>
      <c r="AA67" s="658"/>
      <c r="AB67" s="499"/>
      <c r="AC67" s="498"/>
      <c r="AD67" s="498"/>
      <c r="AE67" s="498"/>
      <c r="AF67" s="500"/>
    </row>
    <row r="68" spans="1:32">
      <c r="A68" s="233" t="s">
        <v>121</v>
      </c>
      <c r="B68" s="148" t="s">
        <v>69</v>
      </c>
      <c r="C68" s="659">
        <f>K68+S68</f>
        <v>9603</v>
      </c>
      <c r="D68" s="502"/>
      <c r="E68" s="502"/>
      <c r="F68" s="502"/>
      <c r="G68" s="502"/>
      <c r="H68" s="503"/>
      <c r="I68" s="504"/>
      <c r="J68" s="148" t="s">
        <v>69</v>
      </c>
      <c r="K68" s="659">
        <v>4505</v>
      </c>
      <c r="L68" s="501"/>
      <c r="M68" s="502"/>
      <c r="N68" s="502"/>
      <c r="O68" s="502"/>
      <c r="P68" s="503"/>
      <c r="Q68" s="473"/>
      <c r="R68" s="638" t="s">
        <v>69</v>
      </c>
      <c r="S68" s="659">
        <v>5098</v>
      </c>
      <c r="T68" s="501"/>
      <c r="U68" s="502"/>
      <c r="V68" s="502"/>
      <c r="W68" s="502"/>
      <c r="X68" s="503"/>
      <c r="Y68" s="640"/>
      <c r="Z68" s="148" t="s">
        <v>69</v>
      </c>
      <c r="AA68" s="659">
        <v>3921</v>
      </c>
      <c r="AB68" s="502"/>
      <c r="AC68" s="502"/>
      <c r="AD68" s="502"/>
      <c r="AE68" s="502"/>
      <c r="AF68" s="503"/>
    </row>
    <row r="69" spans="1:32">
      <c r="A69" s="233" t="s">
        <v>122</v>
      </c>
      <c r="B69" s="148" t="s">
        <v>69</v>
      </c>
      <c r="C69" s="659">
        <f>K69+S69</f>
        <v>1989</v>
      </c>
      <c r="D69" s="502"/>
      <c r="E69" s="502"/>
      <c r="F69" s="502"/>
      <c r="G69" s="502"/>
      <c r="H69" s="503"/>
      <c r="I69" s="504"/>
      <c r="J69" s="148" t="s">
        <v>69</v>
      </c>
      <c r="K69" s="659">
        <v>1322</v>
      </c>
      <c r="L69" s="501"/>
      <c r="M69" s="502"/>
      <c r="N69" s="502"/>
      <c r="O69" s="502"/>
      <c r="P69" s="503"/>
      <c r="Q69" s="473"/>
      <c r="R69" s="638" t="s">
        <v>69</v>
      </c>
      <c r="S69" s="659">
        <v>667</v>
      </c>
      <c r="T69" s="501"/>
      <c r="U69" s="502"/>
      <c r="V69" s="502"/>
      <c r="W69" s="502"/>
      <c r="X69" s="503"/>
      <c r="Y69" s="640"/>
      <c r="Z69" s="148" t="s">
        <v>69</v>
      </c>
      <c r="AA69" s="659">
        <v>1348</v>
      </c>
      <c r="AB69" s="502"/>
      <c r="AC69" s="502"/>
      <c r="AD69" s="502"/>
      <c r="AE69" s="502"/>
      <c r="AF69" s="503"/>
    </row>
    <row r="70" spans="1:32">
      <c r="A70" s="233" t="s">
        <v>123</v>
      </c>
      <c r="B70" s="148" t="s">
        <v>69</v>
      </c>
      <c r="C70" s="659">
        <f>K70+S70</f>
        <v>1278</v>
      </c>
      <c r="D70" s="502"/>
      <c r="E70" s="745"/>
      <c r="F70" s="502"/>
      <c r="G70" s="502"/>
      <c r="H70" s="503"/>
      <c r="I70" s="504"/>
      <c r="J70" s="148" t="s">
        <v>69</v>
      </c>
      <c r="K70" s="659">
        <v>669</v>
      </c>
      <c r="L70" s="501"/>
      <c r="M70" s="502"/>
      <c r="N70" s="502"/>
      <c r="O70" s="502"/>
      <c r="P70" s="503"/>
      <c r="Q70" s="473"/>
      <c r="R70" s="638" t="s">
        <v>69</v>
      </c>
      <c r="S70" s="659">
        <v>609</v>
      </c>
      <c r="T70" s="501"/>
      <c r="U70" s="502"/>
      <c r="V70" s="502"/>
      <c r="W70" s="502"/>
      <c r="X70" s="503"/>
      <c r="Y70" s="640"/>
      <c r="Z70" s="148" t="s">
        <v>69</v>
      </c>
      <c r="AA70" s="659">
        <v>272</v>
      </c>
      <c r="AB70" s="502"/>
      <c r="AC70" s="502"/>
      <c r="AD70" s="502"/>
      <c r="AE70" s="502"/>
      <c r="AF70" s="503"/>
    </row>
    <row r="71" spans="1:32">
      <c r="A71" s="485" t="s">
        <v>124</v>
      </c>
      <c r="B71" s="148" t="s">
        <v>69</v>
      </c>
      <c r="C71" s="659">
        <f>SUM(C68:C70)</f>
        <v>12870</v>
      </c>
      <c r="D71" s="502"/>
      <c r="E71" s="502"/>
      <c r="F71" s="502"/>
      <c r="G71" s="502"/>
      <c r="H71" s="503"/>
      <c r="I71" s="271"/>
      <c r="J71" s="148" t="s">
        <v>69</v>
      </c>
      <c r="K71" s="659">
        <f>SUM(K68:K70)</f>
        <v>6496</v>
      </c>
      <c r="L71" s="501"/>
      <c r="M71" s="735"/>
      <c r="N71" s="502"/>
      <c r="O71" s="502"/>
      <c r="P71" s="503"/>
      <c r="Q71" s="674"/>
      <c r="R71" s="638" t="s">
        <v>69</v>
      </c>
      <c r="S71" s="659">
        <f>SUM(S68:S70)</f>
        <v>6374</v>
      </c>
      <c r="T71" s="630"/>
      <c r="U71" s="506"/>
      <c r="V71" s="502"/>
      <c r="W71" s="502"/>
      <c r="X71" s="503"/>
      <c r="Y71" s="640"/>
      <c r="Z71" s="148" t="s">
        <v>69</v>
      </c>
      <c r="AA71" s="659">
        <f>SUM(AA68:AA70)</f>
        <v>5541</v>
      </c>
      <c r="AB71" s="502"/>
      <c r="AC71" s="502"/>
      <c r="AD71" s="502"/>
      <c r="AE71" s="502"/>
      <c r="AF71" s="503"/>
    </row>
    <row r="72" spans="1:32" ht="14.25">
      <c r="A72" s="485" t="s">
        <v>125</v>
      </c>
      <c r="B72" s="148" t="s">
        <v>69</v>
      </c>
      <c r="C72" s="659">
        <f>K72+S72</f>
        <v>182265</v>
      </c>
      <c r="D72" s="502"/>
      <c r="E72" s="506"/>
      <c r="F72" s="502"/>
      <c r="G72" s="502"/>
      <c r="H72" s="507"/>
      <c r="I72" s="504"/>
      <c r="J72" s="148" t="s">
        <v>69</v>
      </c>
      <c r="K72" s="660">
        <v>153659</v>
      </c>
      <c r="L72" s="501"/>
      <c r="M72" s="506"/>
      <c r="N72" s="502"/>
      <c r="O72" s="502"/>
      <c r="P72" s="507"/>
      <c r="Q72" s="473"/>
      <c r="R72" s="638" t="s">
        <v>69</v>
      </c>
      <c r="S72" s="660">
        <v>28606</v>
      </c>
      <c r="T72" s="631"/>
      <c r="U72" s="506"/>
      <c r="V72" s="506"/>
      <c r="W72" s="502"/>
      <c r="X72" s="503"/>
      <c r="Y72" s="641"/>
      <c r="Z72" s="148" t="s">
        <v>69</v>
      </c>
      <c r="AA72" s="660" t="s">
        <v>12</v>
      </c>
      <c r="AB72" s="502"/>
      <c r="AC72" s="506"/>
      <c r="AD72" s="502"/>
      <c r="AE72" s="502"/>
      <c r="AF72" s="507"/>
    </row>
    <row r="73" spans="1:32">
      <c r="A73" s="485" t="s">
        <v>126</v>
      </c>
      <c r="B73" s="148" t="s">
        <v>127</v>
      </c>
      <c r="C73" s="661">
        <f>C71/C72</f>
        <v>7.061147230680602E-2</v>
      </c>
      <c r="D73" s="502"/>
      <c r="E73" s="506"/>
      <c r="F73" s="502"/>
      <c r="G73" s="502"/>
      <c r="H73" s="507"/>
      <c r="I73" s="504"/>
      <c r="J73" s="148" t="s">
        <v>127</v>
      </c>
      <c r="K73" s="661">
        <f>K71/K72</f>
        <v>4.2275428058232839E-2</v>
      </c>
      <c r="L73" s="501"/>
      <c r="M73" s="506"/>
      <c r="N73" s="502"/>
      <c r="O73" s="502"/>
      <c r="P73" s="507"/>
      <c r="Q73" s="473"/>
      <c r="R73" s="638" t="s">
        <v>127</v>
      </c>
      <c r="S73" s="661">
        <f>S71/S72</f>
        <v>0.22282038733132908</v>
      </c>
      <c r="T73" s="631"/>
      <c r="U73" s="506"/>
      <c r="V73" s="506"/>
      <c r="W73" s="502"/>
      <c r="X73" s="503"/>
      <c r="Y73" s="641"/>
      <c r="Z73" s="148" t="s">
        <v>127</v>
      </c>
      <c r="AA73" s="661">
        <v>0</v>
      </c>
      <c r="AB73" s="502"/>
      <c r="AC73" s="506"/>
      <c r="AD73" s="502"/>
      <c r="AE73" s="502"/>
      <c r="AF73" s="507"/>
    </row>
    <row r="74" spans="1:32" ht="13.5" thickBot="1">
      <c r="A74" s="488" t="s">
        <v>128</v>
      </c>
      <c r="B74" s="508" t="s">
        <v>69</v>
      </c>
      <c r="C74" s="687">
        <f>K74+S74</f>
        <v>1381</v>
      </c>
      <c r="D74" s="511"/>
      <c r="E74" s="510"/>
      <c r="F74" s="511"/>
      <c r="G74" s="511"/>
      <c r="H74" s="512"/>
      <c r="I74" s="513"/>
      <c r="J74" s="508" t="s">
        <v>69</v>
      </c>
      <c r="K74" s="662">
        <v>939</v>
      </c>
      <c r="L74" s="509"/>
      <c r="M74" s="510"/>
      <c r="N74" s="511"/>
      <c r="O74" s="511"/>
      <c r="P74" s="512"/>
      <c r="Q74" s="489"/>
      <c r="R74" s="639" t="s">
        <v>69</v>
      </c>
      <c r="S74" s="662">
        <v>442</v>
      </c>
      <c r="T74" s="632"/>
      <c r="U74" s="510"/>
      <c r="V74" s="510"/>
      <c r="W74" s="511"/>
      <c r="X74" s="678"/>
      <c r="Y74" s="642"/>
      <c r="Z74" s="508" t="s">
        <v>69</v>
      </c>
      <c r="AA74" s="662">
        <v>696</v>
      </c>
      <c r="AB74" s="511"/>
      <c r="AC74" s="510"/>
      <c r="AD74" s="511"/>
      <c r="AE74" s="511"/>
      <c r="AF74" s="512"/>
    </row>
    <row r="75" spans="1:32">
      <c r="A75" s="156"/>
      <c r="B75" s="156"/>
      <c r="C75" s="156"/>
      <c r="D75" s="156"/>
      <c r="E75" s="156"/>
      <c r="F75" s="156"/>
      <c r="G75" s="156"/>
      <c r="H75" s="156"/>
      <c r="I75" s="156"/>
      <c r="J75" s="155"/>
      <c r="K75" s="156"/>
      <c r="L75" s="156"/>
      <c r="M75" s="155"/>
      <c r="N75" s="341"/>
      <c r="O75" s="502"/>
      <c r="P75" s="155"/>
      <c r="Q75" s="155"/>
      <c r="R75" s="155"/>
      <c r="S75" s="155"/>
      <c r="T75" s="155"/>
      <c r="U75" s="155"/>
      <c r="V75" s="155"/>
      <c r="W75" s="155"/>
      <c r="X75" s="155"/>
      <c r="Y75" s="155"/>
      <c r="Z75" s="155"/>
      <c r="AA75" s="155"/>
      <c r="AB75" s="155"/>
      <c r="AC75" s="155"/>
      <c r="AD75" s="155"/>
      <c r="AE75" s="155"/>
      <c r="AF75" s="155"/>
    </row>
    <row r="76" spans="1:32" ht="14.25">
      <c r="A76" s="156" t="s">
        <v>129</v>
      </c>
      <c r="B76" s="156"/>
      <c r="C76" s="156"/>
      <c r="D76" s="156"/>
      <c r="E76" s="156"/>
      <c r="F76" s="156"/>
      <c r="G76" s="156"/>
      <c r="H76" s="156"/>
      <c r="I76" s="156"/>
      <c r="J76" s="155"/>
      <c r="K76" s="156"/>
      <c r="L76" s="156"/>
      <c r="M76" s="155"/>
      <c r="N76" s="341"/>
      <c r="O76" s="502"/>
      <c r="P76" s="155"/>
      <c r="Q76" s="155"/>
      <c r="R76" s="155"/>
      <c r="S76" s="155"/>
      <c r="T76" s="155"/>
      <c r="U76" s="155"/>
      <c r="V76" s="155"/>
      <c r="W76" s="155"/>
      <c r="X76" s="155"/>
      <c r="Y76" s="155"/>
      <c r="Z76" s="155"/>
      <c r="AA76" s="155"/>
      <c r="AB76" s="155"/>
      <c r="AC76" s="155"/>
      <c r="AD76" s="155"/>
      <c r="AE76" s="155"/>
      <c r="AF76" s="155"/>
    </row>
    <row r="77" spans="1:32" ht="14.25">
      <c r="A77" s="149" t="s">
        <v>130</v>
      </c>
      <c r="B77" s="156"/>
      <c r="C77" s="156"/>
      <c r="D77" s="156"/>
      <c r="E77" s="156"/>
      <c r="F77" s="156"/>
      <c r="G77" s="156"/>
      <c r="H77" s="156"/>
      <c r="I77" s="156"/>
      <c r="J77" s="155"/>
      <c r="K77" s="156"/>
      <c r="L77" s="156"/>
      <c r="M77" s="155"/>
      <c r="N77" s="341"/>
      <c r="O77" s="502"/>
      <c r="P77" s="155"/>
      <c r="Q77" s="155"/>
      <c r="R77" s="155"/>
      <c r="S77" s="155"/>
      <c r="T77" s="155"/>
      <c r="U77" s="155"/>
      <c r="V77" s="155"/>
      <c r="W77" s="155"/>
      <c r="X77" s="155"/>
      <c r="Y77" s="155"/>
      <c r="Z77" s="155"/>
      <c r="AA77" s="155"/>
      <c r="AB77" s="155"/>
      <c r="AC77" s="155"/>
      <c r="AD77" s="155"/>
      <c r="AE77" s="155"/>
      <c r="AF77" s="155"/>
    </row>
    <row r="78" spans="1:32">
      <c r="A78" s="273" t="s">
        <v>131</v>
      </c>
      <c r="B78" s="156"/>
      <c r="C78" s="156"/>
      <c r="D78" s="156"/>
      <c r="E78" s="156"/>
      <c r="F78" s="156"/>
      <c r="G78" s="156"/>
      <c r="H78" s="156"/>
      <c r="I78" s="156"/>
      <c r="J78" s="155"/>
      <c r="K78" s="156"/>
      <c r="L78" s="156"/>
      <c r="M78" s="155"/>
      <c r="N78" s="341"/>
      <c r="O78" s="341"/>
      <c r="P78" s="155"/>
      <c r="Q78" s="155"/>
      <c r="R78" s="155"/>
      <c r="S78" s="155"/>
      <c r="T78" s="155"/>
      <c r="U78" s="515"/>
      <c r="V78" s="155"/>
      <c r="W78" s="155"/>
      <c r="X78" s="155"/>
      <c r="Y78" s="155"/>
      <c r="Z78" s="155"/>
      <c r="AA78" s="155"/>
      <c r="AB78" s="155"/>
      <c r="AC78" s="155"/>
      <c r="AD78" s="155"/>
      <c r="AE78" s="155"/>
      <c r="AF78" s="155"/>
    </row>
    <row r="79" spans="1:32" ht="17.25" customHeight="1">
      <c r="A79" s="759" t="s">
        <v>132</v>
      </c>
      <c r="B79" s="759"/>
      <c r="C79" s="759"/>
      <c r="D79" s="759"/>
      <c r="E79" s="759"/>
      <c r="F79" s="759"/>
      <c r="G79" s="759"/>
      <c r="H79" s="156"/>
      <c r="I79" s="156"/>
      <c r="J79" s="155"/>
      <c r="K79" s="156"/>
      <c r="L79" s="156"/>
      <c r="M79" s="155"/>
      <c r="N79" s="155"/>
      <c r="O79" s="155"/>
      <c r="P79" s="155"/>
      <c r="Q79" s="155"/>
      <c r="R79" s="155"/>
      <c r="S79" s="155"/>
      <c r="T79" s="155"/>
      <c r="U79" s="155"/>
      <c r="V79" s="155"/>
      <c r="W79" s="155"/>
      <c r="X79" s="155"/>
      <c r="Y79" s="155"/>
      <c r="Z79" s="155"/>
      <c r="AA79" s="155"/>
      <c r="AB79" s="155"/>
      <c r="AC79" s="155"/>
      <c r="AD79" s="155"/>
      <c r="AE79" s="155"/>
      <c r="AF79" s="155"/>
    </row>
    <row r="80" spans="1:32" ht="13.5" customHeight="1">
      <c r="A80" s="760" t="s">
        <v>133</v>
      </c>
      <c r="B80" s="760"/>
      <c r="C80" s="760"/>
      <c r="D80" s="760"/>
      <c r="E80" s="760"/>
      <c r="F80" s="760"/>
      <c r="G80" s="760"/>
      <c r="H80" s="760"/>
      <c r="I80" s="760"/>
      <c r="J80" s="155"/>
      <c r="K80" s="155"/>
      <c r="L80" s="155"/>
      <c r="M80" s="155"/>
      <c r="N80" s="155"/>
      <c r="P80" s="155"/>
      <c r="Q80" s="155"/>
      <c r="R80" s="155"/>
      <c r="S80" s="155"/>
      <c r="T80" s="155"/>
      <c r="U80" s="155"/>
      <c r="V80" s="155"/>
      <c r="W80" s="155"/>
      <c r="X80" s="155"/>
      <c r="Y80" s="155"/>
      <c r="Z80" s="155"/>
      <c r="AA80" s="155"/>
      <c r="AB80" s="155"/>
      <c r="AC80" s="155"/>
      <c r="AD80" s="155"/>
      <c r="AE80" s="155"/>
      <c r="AF80" s="155"/>
    </row>
    <row r="81" spans="1:32" ht="13.5" customHeight="1">
      <c r="A81" s="761" t="s">
        <v>134</v>
      </c>
      <c r="B81" s="761"/>
      <c r="C81" s="761"/>
      <c r="D81" s="761"/>
      <c r="E81" s="761"/>
      <c r="F81" s="761"/>
      <c r="G81" s="761"/>
      <c r="H81" s="761"/>
      <c r="I81" s="761"/>
      <c r="J81" s="155"/>
      <c r="K81" s="155"/>
      <c r="L81" s="155"/>
      <c r="M81" s="155"/>
      <c r="N81" s="155"/>
      <c r="P81" s="155"/>
      <c r="Q81" s="155"/>
      <c r="R81" s="155"/>
      <c r="S81" s="155"/>
      <c r="T81" s="155"/>
      <c r="U81" s="155"/>
      <c r="V81" s="155"/>
      <c r="W81" s="155"/>
      <c r="X81" s="155"/>
      <c r="Y81" s="155"/>
      <c r="Z81" s="155"/>
      <c r="AA81" s="155"/>
      <c r="AB81" s="155"/>
      <c r="AC81" s="155"/>
      <c r="AD81" s="155"/>
      <c r="AE81" s="155"/>
      <c r="AF81" s="155"/>
    </row>
    <row r="82" spans="1:32" ht="14.25">
      <c r="A82" s="149" t="s">
        <v>135</v>
      </c>
      <c r="B82" s="149"/>
      <c r="C82" s="149"/>
      <c r="D82" s="149"/>
      <c r="E82" s="149"/>
      <c r="F82" s="149"/>
      <c r="G82" s="149"/>
      <c r="H82" s="155"/>
      <c r="I82" s="155"/>
      <c r="J82" s="155"/>
      <c r="K82" s="155"/>
      <c r="L82" s="155"/>
      <c r="M82" s="155"/>
      <c r="N82" s="155"/>
      <c r="P82" s="155"/>
      <c r="Q82" s="155"/>
      <c r="R82" s="155"/>
      <c r="S82" s="155"/>
      <c r="T82" s="155"/>
      <c r="U82" s="155"/>
      <c r="V82" s="155"/>
      <c r="W82" s="155"/>
      <c r="X82" s="155"/>
      <c r="Y82" s="155"/>
      <c r="Z82" s="155"/>
      <c r="AA82" s="155"/>
      <c r="AB82" s="155"/>
      <c r="AC82" s="155"/>
      <c r="AD82" s="155"/>
      <c r="AE82" s="155"/>
      <c r="AF82" s="155"/>
    </row>
    <row r="83" spans="1:32" ht="14.25">
      <c r="A83" s="149" t="s">
        <v>509</v>
      </c>
      <c r="B83" s="13"/>
      <c r="C83" s="5"/>
      <c r="D83" s="149"/>
      <c r="E83" s="149"/>
      <c r="F83" s="149"/>
      <c r="G83" s="149"/>
      <c r="H83" s="155"/>
      <c r="I83" s="155"/>
      <c r="J83" s="155"/>
      <c r="K83" s="155"/>
      <c r="L83" s="155"/>
      <c r="M83" s="155"/>
      <c r="N83" s="155"/>
      <c r="P83" s="155"/>
      <c r="Q83" s="155"/>
      <c r="R83" s="155"/>
      <c r="S83" s="155"/>
      <c r="T83" s="155"/>
      <c r="U83" s="155"/>
      <c r="V83" s="155"/>
      <c r="W83" s="155"/>
      <c r="X83" s="155"/>
      <c r="Y83" s="155"/>
      <c r="Z83" s="155"/>
      <c r="AA83" s="155"/>
      <c r="AB83" s="155"/>
      <c r="AC83" s="155"/>
      <c r="AD83" s="155"/>
      <c r="AE83" s="155"/>
      <c r="AF83" s="155"/>
    </row>
    <row r="84" spans="1:32" ht="15.75" customHeight="1">
      <c r="A84" s="762" t="s">
        <v>136</v>
      </c>
      <c r="B84" s="762"/>
      <c r="C84" s="762"/>
      <c r="D84" s="762"/>
      <c r="E84" s="762"/>
      <c r="F84" s="762"/>
      <c r="G84" s="762"/>
      <c r="H84" s="155"/>
      <c r="I84" s="155"/>
      <c r="N84" s="155"/>
    </row>
    <row r="85" spans="1:32">
      <c r="A85" s="762" t="s">
        <v>137</v>
      </c>
      <c r="B85" s="762"/>
      <c r="C85" s="762"/>
      <c r="D85" s="762"/>
      <c r="E85" s="762"/>
      <c r="F85" s="762"/>
      <c r="G85" s="762"/>
      <c r="H85" s="762"/>
      <c r="I85" s="762"/>
      <c r="J85" s="762"/>
      <c r="K85" s="763"/>
      <c r="N85" s="155"/>
      <c r="O85" s="155"/>
    </row>
    <row r="86" spans="1:32">
      <c r="A86" s="755" t="s">
        <v>138</v>
      </c>
      <c r="B86" s="755"/>
      <c r="C86" s="755"/>
      <c r="D86" s="755"/>
      <c r="E86" s="755"/>
      <c r="F86" s="755"/>
      <c r="G86" s="755"/>
      <c r="H86" s="755"/>
      <c r="N86" s="155"/>
      <c r="O86" s="155"/>
    </row>
    <row r="88" spans="1:32" ht="32.25" customHeight="1">
      <c r="A88" s="756"/>
      <c r="B88" s="756"/>
      <c r="C88" s="756"/>
      <c r="D88" s="756"/>
    </row>
  </sheetData>
  <mergeCells count="22">
    <mergeCell ref="D66:F66"/>
    <mergeCell ref="T66:V66"/>
    <mergeCell ref="AB66:AD66"/>
    <mergeCell ref="A1:N1"/>
    <mergeCell ref="A2:N2"/>
    <mergeCell ref="A3:N3"/>
    <mergeCell ref="B5:H5"/>
    <mergeCell ref="J5:P5"/>
    <mergeCell ref="R5:X5"/>
    <mergeCell ref="Z5:AF5"/>
    <mergeCell ref="C6:H6"/>
    <mergeCell ref="K6:P6"/>
    <mergeCell ref="S6:X6"/>
    <mergeCell ref="AA6:AF6"/>
    <mergeCell ref="A86:H86"/>
    <mergeCell ref="A88:D88"/>
    <mergeCell ref="R67:S67"/>
    <mergeCell ref="A79:G79"/>
    <mergeCell ref="A80:I80"/>
    <mergeCell ref="A81:I81"/>
    <mergeCell ref="A84:G84"/>
    <mergeCell ref="A85:K85"/>
  </mergeCells>
  <printOptions headings="1"/>
  <pageMargins left="0.25" right="0.25" top="0.5" bottom="0.5" header="0.3" footer="0.3"/>
  <pageSetup paperSize="119"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8"/>
  <sheetViews>
    <sheetView topLeftCell="A62" zoomScale="90" zoomScaleNormal="90" zoomScaleSheetLayoutView="80" workbookViewId="0">
      <selection activeCell="F88" sqref="F88"/>
    </sheetView>
  </sheetViews>
  <sheetFormatPr defaultColWidth="8.7109375" defaultRowHeight="12.75"/>
  <cols>
    <col min="1" max="1" width="41.5703125" style="37" customWidth="1"/>
    <col min="2" max="2" width="7.5703125" style="37" customWidth="1"/>
    <col min="3" max="3" width="10.28515625" style="37" customWidth="1"/>
    <col min="4" max="4" width="12.42578125" style="37" customWidth="1"/>
    <col min="5" max="5" width="9.7109375" style="37" customWidth="1"/>
    <col min="6" max="6" width="10.7109375" style="37" customWidth="1"/>
    <col min="7" max="7" width="11.42578125" style="37" customWidth="1"/>
    <col min="8" max="8" width="13.7109375" style="37" customWidth="1"/>
    <col min="9" max="16384" width="8.7109375" style="37"/>
  </cols>
  <sheetData>
    <row r="1" spans="1:8" ht="15.75">
      <c r="A1" s="778" t="s">
        <v>139</v>
      </c>
      <c r="B1" s="778"/>
      <c r="C1" s="778"/>
      <c r="D1" s="778"/>
      <c r="E1" s="778"/>
      <c r="F1" s="778"/>
      <c r="G1" s="778"/>
      <c r="H1" s="778"/>
    </row>
    <row r="2" spans="1:8" ht="15.75" customHeight="1">
      <c r="A2" s="748" t="s">
        <v>1</v>
      </c>
      <c r="B2" s="748"/>
      <c r="C2" s="748"/>
      <c r="D2" s="748"/>
      <c r="E2" s="748"/>
      <c r="F2" s="748"/>
      <c r="G2" s="748"/>
      <c r="H2" s="748"/>
    </row>
    <row r="3" spans="1:8" ht="15.75" customHeight="1">
      <c r="A3" s="753" t="s">
        <v>528</v>
      </c>
      <c r="B3" s="753"/>
      <c r="C3" s="753"/>
      <c r="D3" s="753"/>
      <c r="E3" s="753"/>
      <c r="F3" s="753"/>
      <c r="G3" s="753"/>
      <c r="H3" s="753"/>
    </row>
    <row r="4" spans="1:8" ht="16.5" thickBot="1">
      <c r="A4" s="609"/>
      <c r="B4" s="611"/>
      <c r="C4" s="15"/>
      <c r="D4" s="15"/>
      <c r="E4" s="15"/>
      <c r="F4" s="15"/>
      <c r="G4" s="12" t="s">
        <v>140</v>
      </c>
    </row>
    <row r="5" spans="1:8" ht="16.5" thickBot="1">
      <c r="A5" s="609"/>
      <c r="B5" s="335"/>
      <c r="C5" s="779" t="s">
        <v>141</v>
      </c>
      <c r="D5" s="779"/>
      <c r="E5" s="779"/>
      <c r="F5" s="779"/>
      <c r="G5" s="779"/>
      <c r="H5" s="780"/>
    </row>
    <row r="6" spans="1:8">
      <c r="A6" s="139"/>
      <c r="B6" s="139"/>
      <c r="C6" s="781" t="s">
        <v>48</v>
      </c>
      <c r="D6" s="782"/>
      <c r="E6" s="782"/>
      <c r="F6" s="782"/>
      <c r="G6" s="782"/>
      <c r="H6" s="783"/>
    </row>
    <row r="7" spans="1:8" ht="27">
      <c r="A7" s="133" t="s">
        <v>50</v>
      </c>
      <c r="B7" s="138" t="s">
        <v>51</v>
      </c>
      <c r="C7" s="144" t="s">
        <v>52</v>
      </c>
      <c r="D7" s="613" t="s">
        <v>142</v>
      </c>
      <c r="E7" s="613" t="s">
        <v>143</v>
      </c>
      <c r="F7" s="613" t="s">
        <v>144</v>
      </c>
      <c r="G7" s="613" t="s">
        <v>145</v>
      </c>
      <c r="H7" s="143" t="s">
        <v>57</v>
      </c>
    </row>
    <row r="8" spans="1:8">
      <c r="A8" s="132" t="s">
        <v>11</v>
      </c>
      <c r="B8" s="269"/>
      <c r="C8" s="231"/>
      <c r="D8" s="266"/>
      <c r="E8" s="266"/>
      <c r="F8" s="266"/>
      <c r="G8" s="266"/>
      <c r="H8" s="243"/>
    </row>
    <row r="9" spans="1:8">
      <c r="A9" s="136" t="s">
        <v>64</v>
      </c>
      <c r="B9" s="136" t="s">
        <v>65</v>
      </c>
      <c r="C9" s="238"/>
      <c r="D9" s="239"/>
      <c r="E9" s="239"/>
      <c r="F9" s="239"/>
      <c r="G9" s="126"/>
      <c r="H9" s="240">
        <v>0</v>
      </c>
    </row>
    <row r="10" spans="1:8">
      <c r="A10" s="136" t="s">
        <v>66</v>
      </c>
      <c r="B10" s="136" t="s">
        <v>65</v>
      </c>
      <c r="C10" s="238"/>
      <c r="D10" s="239"/>
      <c r="E10" s="239"/>
      <c r="F10" s="239"/>
      <c r="G10" s="126"/>
      <c r="H10" s="240">
        <v>0</v>
      </c>
    </row>
    <row r="11" spans="1:8" ht="14.25">
      <c r="A11" s="136" t="s">
        <v>146</v>
      </c>
      <c r="B11" s="136" t="s">
        <v>65</v>
      </c>
      <c r="C11" s="238"/>
      <c r="D11" s="239"/>
      <c r="E11" s="239"/>
      <c r="F11" s="239"/>
      <c r="G11" s="126"/>
      <c r="H11" s="240">
        <v>0</v>
      </c>
    </row>
    <row r="12" spans="1:8">
      <c r="A12" s="131" t="s">
        <v>13</v>
      </c>
      <c r="B12" s="178"/>
      <c r="C12" s="241"/>
      <c r="D12" s="242"/>
      <c r="E12" s="242"/>
      <c r="F12" s="242"/>
      <c r="G12" s="242"/>
      <c r="H12" s="243"/>
    </row>
    <row r="13" spans="1:8">
      <c r="A13" s="136" t="s">
        <v>68</v>
      </c>
      <c r="B13" s="136" t="s">
        <v>69</v>
      </c>
      <c r="C13" s="244"/>
      <c r="D13" s="245"/>
      <c r="E13" s="245"/>
      <c r="F13" s="245"/>
      <c r="G13" s="126"/>
      <c r="H13" s="240">
        <v>0</v>
      </c>
    </row>
    <row r="14" spans="1:8">
      <c r="A14" s="136" t="s">
        <v>70</v>
      </c>
      <c r="B14" s="136" t="s">
        <v>69</v>
      </c>
      <c r="C14" s="244"/>
      <c r="D14" s="245"/>
      <c r="E14" s="245"/>
      <c r="F14" s="245"/>
      <c r="G14" s="126"/>
      <c r="H14" s="240">
        <v>0</v>
      </c>
    </row>
    <row r="15" spans="1:8">
      <c r="A15" s="136" t="s">
        <v>71</v>
      </c>
      <c r="B15" s="136" t="s">
        <v>69</v>
      </c>
      <c r="C15" s="244"/>
      <c r="D15" s="245"/>
      <c r="E15" s="245"/>
      <c r="F15" s="245"/>
      <c r="G15" s="126"/>
      <c r="H15" s="240">
        <v>0</v>
      </c>
    </row>
    <row r="16" spans="1:8">
      <c r="A16" s="136" t="s">
        <v>72</v>
      </c>
      <c r="B16" s="136" t="s">
        <v>69</v>
      </c>
      <c r="C16" s="244"/>
      <c r="D16" s="245"/>
      <c r="E16" s="245"/>
      <c r="F16" s="245"/>
      <c r="G16" s="126"/>
      <c r="H16" s="240">
        <v>0</v>
      </c>
    </row>
    <row r="17" spans="1:8">
      <c r="A17" s="136" t="s">
        <v>73</v>
      </c>
      <c r="B17" s="136" t="s">
        <v>65</v>
      </c>
      <c r="C17" s="244"/>
      <c r="D17" s="245"/>
      <c r="E17" s="245"/>
      <c r="F17" s="245"/>
      <c r="G17" s="126"/>
      <c r="H17" s="240">
        <v>0</v>
      </c>
    </row>
    <row r="18" spans="1:8">
      <c r="A18" s="136" t="s">
        <v>74</v>
      </c>
      <c r="B18" s="136" t="s">
        <v>65</v>
      </c>
      <c r="C18" s="244"/>
      <c r="D18" s="245"/>
      <c r="E18" s="245"/>
      <c r="F18" s="245"/>
      <c r="G18" s="126"/>
      <c r="H18" s="240">
        <v>0</v>
      </c>
    </row>
    <row r="19" spans="1:8">
      <c r="A19" s="136" t="s">
        <v>75</v>
      </c>
      <c r="B19" s="136" t="s">
        <v>65</v>
      </c>
      <c r="C19" s="244"/>
      <c r="D19" s="245"/>
      <c r="E19" s="245"/>
      <c r="F19" s="245"/>
      <c r="G19" s="126"/>
      <c r="H19" s="240">
        <v>0</v>
      </c>
    </row>
    <row r="20" spans="1:8">
      <c r="A20" s="136" t="s">
        <v>76</v>
      </c>
      <c r="B20" s="136" t="s">
        <v>65</v>
      </c>
      <c r="C20" s="244"/>
      <c r="D20" s="245"/>
      <c r="E20" s="245"/>
      <c r="F20" s="245"/>
      <c r="G20" s="126"/>
      <c r="H20" s="240">
        <v>0</v>
      </c>
    </row>
    <row r="21" spans="1:8">
      <c r="A21" s="136" t="s">
        <v>77</v>
      </c>
      <c r="B21" s="136" t="s">
        <v>65</v>
      </c>
      <c r="C21" s="244"/>
      <c r="D21" s="245"/>
      <c r="E21" s="245"/>
      <c r="F21" s="245"/>
      <c r="G21" s="126"/>
      <c r="H21" s="240">
        <v>0</v>
      </c>
    </row>
    <row r="22" spans="1:8">
      <c r="A22" s="136" t="s">
        <v>78</v>
      </c>
      <c r="B22" s="136" t="s">
        <v>65</v>
      </c>
      <c r="C22" s="244"/>
      <c r="D22" s="245"/>
      <c r="E22" s="245"/>
      <c r="F22" s="245"/>
      <c r="G22" s="126"/>
      <c r="H22" s="240">
        <v>0</v>
      </c>
    </row>
    <row r="23" spans="1:8">
      <c r="A23" s="131" t="s">
        <v>14</v>
      </c>
      <c r="B23" s="178"/>
      <c r="C23" s="241"/>
      <c r="D23" s="242"/>
      <c r="E23" s="242"/>
      <c r="F23" s="242"/>
      <c r="G23" s="242"/>
      <c r="H23" s="243"/>
    </row>
    <row r="24" spans="1:8" s="11" customFormat="1" ht="14.25">
      <c r="A24" s="136" t="s">
        <v>147</v>
      </c>
      <c r="B24" s="136" t="s">
        <v>69</v>
      </c>
      <c r="C24" s="246"/>
      <c r="D24" s="247"/>
      <c r="E24" s="247"/>
      <c r="F24" s="247"/>
      <c r="G24" s="126"/>
      <c r="H24" s="240">
        <v>0</v>
      </c>
    </row>
    <row r="25" spans="1:8">
      <c r="A25" s="136" t="s">
        <v>80</v>
      </c>
      <c r="B25" s="136" t="s">
        <v>69</v>
      </c>
      <c r="C25" s="249"/>
      <c r="D25" s="250"/>
      <c r="E25" s="250"/>
      <c r="F25" s="250"/>
      <c r="G25" s="250"/>
      <c r="H25" s="248">
        <v>0</v>
      </c>
    </row>
    <row r="26" spans="1:8">
      <c r="A26" s="135" t="s">
        <v>81</v>
      </c>
      <c r="B26" s="135" t="s">
        <v>69</v>
      </c>
      <c r="C26" s="251"/>
      <c r="D26" s="252"/>
      <c r="E26" s="252"/>
      <c r="F26" s="252"/>
      <c r="G26" s="126"/>
      <c r="H26" s="240">
        <v>0</v>
      </c>
    </row>
    <row r="27" spans="1:8">
      <c r="A27" s="131" t="s">
        <v>82</v>
      </c>
      <c r="B27" s="178"/>
      <c r="C27" s="241"/>
      <c r="D27" s="242"/>
      <c r="E27" s="242"/>
      <c r="F27" s="242"/>
      <c r="G27" s="242"/>
      <c r="H27" s="243"/>
    </row>
    <row r="28" spans="1:8">
      <c r="A28" s="136" t="s">
        <v>83</v>
      </c>
      <c r="B28" s="136" t="s">
        <v>65</v>
      </c>
      <c r="C28" s="253"/>
      <c r="D28" s="254"/>
      <c r="E28" s="254"/>
      <c r="F28" s="254"/>
      <c r="G28" s="126"/>
      <c r="H28" s="240">
        <v>0</v>
      </c>
    </row>
    <row r="29" spans="1:8">
      <c r="A29" s="136" t="s">
        <v>84</v>
      </c>
      <c r="B29" s="136" t="s">
        <v>65</v>
      </c>
      <c r="C29" s="253"/>
      <c r="D29" s="254"/>
      <c r="E29" s="254"/>
      <c r="F29" s="254"/>
      <c r="G29" s="126"/>
      <c r="H29" s="240">
        <v>0</v>
      </c>
    </row>
    <row r="30" spans="1:8">
      <c r="A30" s="136" t="s">
        <v>85</v>
      </c>
      <c r="B30" s="136" t="s">
        <v>65</v>
      </c>
      <c r="C30" s="253"/>
      <c r="D30" s="254"/>
      <c r="E30" s="254"/>
      <c r="F30" s="254"/>
      <c r="G30" s="126"/>
      <c r="H30" s="240">
        <v>0</v>
      </c>
    </row>
    <row r="31" spans="1:8">
      <c r="A31" s="136" t="s">
        <v>86</v>
      </c>
      <c r="B31" s="136" t="s">
        <v>65</v>
      </c>
      <c r="C31" s="253"/>
      <c r="D31" s="254"/>
      <c r="E31" s="254"/>
      <c r="F31" s="254"/>
      <c r="G31" s="126"/>
      <c r="H31" s="240">
        <v>0</v>
      </c>
    </row>
    <row r="32" spans="1:8">
      <c r="A32" s="136" t="s">
        <v>87</v>
      </c>
      <c r="B32" s="136" t="s">
        <v>65</v>
      </c>
      <c r="C32" s="253"/>
      <c r="D32" s="254"/>
      <c r="E32" s="254"/>
      <c r="F32" s="254"/>
      <c r="G32" s="126"/>
      <c r="H32" s="240">
        <v>0</v>
      </c>
    </row>
    <row r="33" spans="1:8">
      <c r="A33" s="136" t="s">
        <v>88</v>
      </c>
      <c r="B33" s="136" t="s">
        <v>65</v>
      </c>
      <c r="C33" s="253"/>
      <c r="D33" s="254"/>
      <c r="E33" s="254"/>
      <c r="F33" s="254"/>
      <c r="G33" s="126"/>
      <c r="H33" s="240">
        <v>0</v>
      </c>
    </row>
    <row r="34" spans="1:8">
      <c r="A34" s="136" t="s">
        <v>89</v>
      </c>
      <c r="B34" s="136" t="s">
        <v>65</v>
      </c>
      <c r="C34" s="253"/>
      <c r="D34" s="254"/>
      <c r="E34" s="254"/>
      <c r="F34" s="254"/>
      <c r="G34" s="126"/>
      <c r="H34" s="240">
        <v>0</v>
      </c>
    </row>
    <row r="35" spans="1:8">
      <c r="A35" s="136" t="s">
        <v>90</v>
      </c>
      <c r="B35" s="136" t="s">
        <v>69</v>
      </c>
      <c r="C35" s="253"/>
      <c r="D35" s="254"/>
      <c r="E35" s="254"/>
      <c r="F35" s="254"/>
      <c r="G35" s="126"/>
      <c r="H35" s="240">
        <v>0</v>
      </c>
    </row>
    <row r="36" spans="1:8">
      <c r="A36" s="136" t="s">
        <v>91</v>
      </c>
      <c r="B36" s="136" t="s">
        <v>69</v>
      </c>
      <c r="C36" s="253"/>
      <c r="D36" s="254"/>
      <c r="E36" s="254"/>
      <c r="F36" s="254"/>
      <c r="G36" s="126"/>
      <c r="H36" s="240">
        <v>0</v>
      </c>
    </row>
    <row r="37" spans="1:8">
      <c r="A37" s="136" t="s">
        <v>92</v>
      </c>
      <c r="B37" s="136" t="s">
        <v>69</v>
      </c>
      <c r="C37" s="253"/>
      <c r="D37" s="254"/>
      <c r="E37" s="254"/>
      <c r="F37" s="254"/>
      <c r="G37" s="126"/>
      <c r="H37" s="240">
        <v>0</v>
      </c>
    </row>
    <row r="38" spans="1:8">
      <c r="A38" s="136" t="s">
        <v>93</v>
      </c>
      <c r="B38" s="136" t="s">
        <v>69</v>
      </c>
      <c r="C38" s="253"/>
      <c r="D38" s="254"/>
      <c r="E38" s="254"/>
      <c r="F38" s="254"/>
      <c r="G38" s="126"/>
      <c r="H38" s="240">
        <v>0</v>
      </c>
    </row>
    <row r="39" spans="1:8">
      <c r="A39" s="136" t="s">
        <v>94</v>
      </c>
      <c r="B39" s="136" t="s">
        <v>69</v>
      </c>
      <c r="C39" s="253"/>
      <c r="D39" s="254"/>
      <c r="E39" s="254"/>
      <c r="F39" s="254"/>
      <c r="G39" s="126"/>
      <c r="H39" s="240">
        <v>0</v>
      </c>
    </row>
    <row r="40" spans="1:8">
      <c r="A40" s="131" t="s">
        <v>95</v>
      </c>
      <c r="B40" s="178"/>
      <c r="C40" s="241"/>
      <c r="D40" s="242"/>
      <c r="E40" s="242"/>
      <c r="F40" s="242"/>
      <c r="G40" s="255"/>
      <c r="H40" s="243"/>
    </row>
    <row r="41" spans="1:8">
      <c r="A41" s="136" t="s">
        <v>96</v>
      </c>
      <c r="B41" s="136" t="s">
        <v>69</v>
      </c>
      <c r="C41" s="256"/>
      <c r="D41" s="257"/>
      <c r="E41" s="257"/>
      <c r="F41" s="257"/>
      <c r="G41" s="126"/>
      <c r="H41" s="240">
        <v>0</v>
      </c>
    </row>
    <row r="42" spans="1:8">
      <c r="A42" s="136" t="s">
        <v>97</v>
      </c>
      <c r="B42" s="136" t="s">
        <v>69</v>
      </c>
      <c r="C42" s="256"/>
      <c r="D42" s="257"/>
      <c r="E42" s="257"/>
      <c r="F42" s="257"/>
      <c r="G42" s="126"/>
      <c r="H42" s="240">
        <v>0</v>
      </c>
    </row>
    <row r="43" spans="1:8">
      <c r="A43" s="131" t="s">
        <v>98</v>
      </c>
      <c r="B43" s="178"/>
      <c r="C43" s="241"/>
      <c r="D43" s="242"/>
      <c r="E43" s="242"/>
      <c r="F43" s="242"/>
      <c r="G43" s="242"/>
      <c r="H43" s="243"/>
    </row>
    <row r="44" spans="1:8">
      <c r="A44" s="136" t="s">
        <v>99</v>
      </c>
      <c r="B44" s="136" t="s">
        <v>65</v>
      </c>
      <c r="C44" s="258"/>
      <c r="D44" s="259"/>
      <c r="E44" s="259"/>
      <c r="F44" s="259"/>
      <c r="G44" s="126"/>
      <c r="H44" s="240">
        <v>0</v>
      </c>
    </row>
    <row r="45" spans="1:8">
      <c r="A45" s="136" t="s">
        <v>100</v>
      </c>
      <c r="B45" s="136" t="s">
        <v>65</v>
      </c>
      <c r="C45" s="258"/>
      <c r="D45" s="259"/>
      <c r="E45" s="259"/>
      <c r="F45" s="259"/>
      <c r="G45" s="126"/>
      <c r="H45" s="240">
        <v>0</v>
      </c>
    </row>
    <row r="46" spans="1:8">
      <c r="A46" s="136" t="s">
        <v>101</v>
      </c>
      <c r="B46" s="136" t="s">
        <v>65</v>
      </c>
      <c r="C46" s="258"/>
      <c r="D46" s="259"/>
      <c r="E46" s="259"/>
      <c r="F46" s="259"/>
      <c r="G46" s="126"/>
      <c r="H46" s="240">
        <v>0</v>
      </c>
    </row>
    <row r="47" spans="1:8">
      <c r="A47" s="136" t="s">
        <v>102</v>
      </c>
      <c r="B47" s="136" t="s">
        <v>65</v>
      </c>
      <c r="C47" s="258"/>
      <c r="D47" s="259"/>
      <c r="E47" s="259"/>
      <c r="F47" s="259"/>
      <c r="G47" s="126"/>
      <c r="H47" s="240">
        <v>0</v>
      </c>
    </row>
    <row r="48" spans="1:8">
      <c r="A48" s="136" t="s">
        <v>103</v>
      </c>
      <c r="B48" s="136" t="s">
        <v>65</v>
      </c>
      <c r="C48" s="258"/>
      <c r="D48" s="259"/>
      <c r="E48" s="259"/>
      <c r="F48" s="259"/>
      <c r="G48" s="126"/>
      <c r="H48" s="240">
        <v>0</v>
      </c>
    </row>
    <row r="49" spans="1:8">
      <c r="A49" s="136" t="s">
        <v>104</v>
      </c>
      <c r="B49" s="136" t="s">
        <v>65</v>
      </c>
      <c r="C49" s="258"/>
      <c r="D49" s="259"/>
      <c r="E49" s="259"/>
      <c r="F49" s="259"/>
      <c r="G49" s="126"/>
      <c r="H49" s="240">
        <v>0</v>
      </c>
    </row>
    <row r="50" spans="1:8">
      <c r="A50" s="136" t="s">
        <v>105</v>
      </c>
      <c r="B50" s="136" t="s">
        <v>65</v>
      </c>
      <c r="C50" s="258"/>
      <c r="D50" s="259"/>
      <c r="E50" s="259"/>
      <c r="F50" s="259"/>
      <c r="G50" s="126"/>
      <c r="H50" s="240">
        <v>0</v>
      </c>
    </row>
    <row r="51" spans="1:8">
      <c r="A51" s="136" t="s">
        <v>106</v>
      </c>
      <c r="B51" s="136" t="s">
        <v>65</v>
      </c>
      <c r="C51" s="258"/>
      <c r="D51" s="259"/>
      <c r="E51" s="259"/>
      <c r="F51" s="259"/>
      <c r="G51" s="126"/>
      <c r="H51" s="240">
        <v>0</v>
      </c>
    </row>
    <row r="52" spans="1:8">
      <c r="A52" s="136" t="s">
        <v>107</v>
      </c>
      <c r="B52" s="136" t="s">
        <v>65</v>
      </c>
      <c r="C52" s="258"/>
      <c r="D52" s="259"/>
      <c r="E52" s="259"/>
      <c r="F52" s="259"/>
      <c r="G52" s="126"/>
      <c r="H52" s="240">
        <v>0</v>
      </c>
    </row>
    <row r="53" spans="1:8">
      <c r="A53" s="131" t="s">
        <v>18</v>
      </c>
      <c r="B53" s="178"/>
      <c r="C53" s="241"/>
      <c r="D53" s="242"/>
      <c r="E53" s="242"/>
      <c r="F53" s="242"/>
      <c r="G53" s="242"/>
      <c r="H53" s="243"/>
    </row>
    <row r="54" spans="1:8">
      <c r="A54" s="136" t="s">
        <v>108</v>
      </c>
      <c r="B54" s="136" t="s">
        <v>65</v>
      </c>
      <c r="C54" s="260"/>
      <c r="D54" s="261"/>
      <c r="E54" s="261"/>
      <c r="F54" s="261"/>
      <c r="G54" s="126"/>
      <c r="H54" s="240">
        <v>0</v>
      </c>
    </row>
    <row r="55" spans="1:8">
      <c r="A55" s="136" t="s">
        <v>109</v>
      </c>
      <c r="B55" s="136" t="s">
        <v>65</v>
      </c>
      <c r="C55" s="260"/>
      <c r="D55" s="261"/>
      <c r="E55" s="261"/>
      <c r="F55" s="261"/>
      <c r="G55" s="126"/>
      <c r="H55" s="240">
        <v>0</v>
      </c>
    </row>
    <row r="56" spans="1:8">
      <c r="A56" s="136" t="s">
        <v>110</v>
      </c>
      <c r="B56" s="136" t="s">
        <v>65</v>
      </c>
      <c r="C56" s="260"/>
      <c r="D56" s="261"/>
      <c r="E56" s="261"/>
      <c r="F56" s="261"/>
      <c r="G56" s="126"/>
      <c r="H56" s="240">
        <v>0</v>
      </c>
    </row>
    <row r="57" spans="1:8">
      <c r="A57" s="131" t="s">
        <v>111</v>
      </c>
      <c r="B57" s="178"/>
      <c r="C57" s="241"/>
      <c r="D57" s="242"/>
      <c r="E57" s="242"/>
      <c r="F57" s="242"/>
      <c r="G57" s="242"/>
      <c r="H57" s="243"/>
    </row>
    <row r="58" spans="1:8">
      <c r="A58" s="136"/>
      <c r="B58" s="136"/>
      <c r="C58" s="262"/>
      <c r="D58" s="263"/>
      <c r="E58" s="263"/>
      <c r="F58" s="263"/>
      <c r="G58" s="263"/>
      <c r="H58" s="264"/>
    </row>
    <row r="59" spans="1:8">
      <c r="A59" s="131" t="s">
        <v>19</v>
      </c>
      <c r="B59" s="178"/>
      <c r="C59" s="241"/>
      <c r="D59" s="242"/>
      <c r="E59" s="242"/>
      <c r="F59" s="242"/>
      <c r="G59" s="242"/>
      <c r="H59" s="243"/>
    </row>
    <row r="60" spans="1:8">
      <c r="A60" s="136" t="s">
        <v>112</v>
      </c>
      <c r="B60" s="136" t="s">
        <v>69</v>
      </c>
      <c r="C60" s="265"/>
      <c r="D60" s="242"/>
      <c r="E60" s="242"/>
      <c r="F60" s="242"/>
      <c r="G60" s="126">
        <v>0</v>
      </c>
      <c r="H60" s="240">
        <v>0</v>
      </c>
    </row>
    <row r="61" spans="1:8">
      <c r="A61" s="136" t="s">
        <v>113</v>
      </c>
      <c r="B61" s="136" t="s">
        <v>69</v>
      </c>
      <c r="C61" s="265"/>
      <c r="D61" s="242"/>
      <c r="E61" s="242"/>
      <c r="F61" s="242"/>
      <c r="G61" s="126">
        <v>0</v>
      </c>
      <c r="H61" s="240">
        <v>0</v>
      </c>
    </row>
    <row r="62" spans="1:8">
      <c r="A62" s="178"/>
      <c r="B62" s="178"/>
      <c r="C62" s="266"/>
      <c r="D62" s="266"/>
      <c r="E62" s="242"/>
      <c r="F62" s="266"/>
      <c r="G62" s="266"/>
      <c r="H62" s="243"/>
    </row>
    <row r="63" spans="1:8">
      <c r="A63" s="130" t="s">
        <v>114</v>
      </c>
      <c r="B63" s="136"/>
      <c r="C63" s="2"/>
      <c r="D63" s="263">
        <f>SUM(D9:D62)</f>
        <v>0</v>
      </c>
      <c r="E63" s="263">
        <f t="shared" ref="E63:G63" si="0">SUM(E9:E62)</f>
        <v>0</v>
      </c>
      <c r="F63" s="263">
        <f t="shared" si="0"/>
        <v>0</v>
      </c>
      <c r="G63" s="268">
        <f t="shared" si="0"/>
        <v>0</v>
      </c>
      <c r="H63" s="240">
        <v>0</v>
      </c>
    </row>
    <row r="64" spans="1:8">
      <c r="A64" s="269"/>
      <c r="B64" s="178"/>
      <c r="C64" s="266" t="s">
        <v>140</v>
      </c>
      <c r="D64" s="266"/>
      <c r="E64" s="266"/>
      <c r="F64" s="266"/>
      <c r="G64" s="266"/>
      <c r="H64" s="276"/>
    </row>
    <row r="65" spans="1:8" ht="15" thickBot="1">
      <c r="A65" s="129" t="s">
        <v>149</v>
      </c>
      <c r="B65" s="396"/>
      <c r="C65" s="397"/>
      <c r="D65" s="398"/>
      <c r="E65" s="398"/>
      <c r="F65" s="398"/>
      <c r="G65" s="398"/>
      <c r="H65" s="399"/>
    </row>
    <row r="66" spans="1:8" s="279" customFormat="1" ht="13.5" customHeight="1" thickBot="1">
      <c r="A66" s="278"/>
      <c r="B66" s="402"/>
      <c r="C66" s="403"/>
      <c r="D66" s="403"/>
      <c r="E66" s="403"/>
      <c r="F66" s="403"/>
      <c r="G66" s="403"/>
      <c r="H66" s="404"/>
    </row>
    <row r="67" spans="1:8" s="279" customFormat="1">
      <c r="A67" s="280" t="s">
        <v>150</v>
      </c>
      <c r="B67" s="400"/>
      <c r="C67" s="401"/>
      <c r="D67" s="401" t="s">
        <v>9</v>
      </c>
      <c r="E67" s="127"/>
      <c r="F67" s="127"/>
    </row>
    <row r="68" spans="1:8" s="279" customFormat="1">
      <c r="A68" s="267"/>
      <c r="B68" s="2"/>
      <c r="C68" s="230"/>
      <c r="D68" s="336"/>
      <c r="E68" s="272"/>
      <c r="F68" s="287"/>
    </row>
    <row r="69" spans="1:8" s="279" customFormat="1">
      <c r="A69" s="267" t="s">
        <v>151</v>
      </c>
      <c r="B69" s="2"/>
      <c r="C69" s="337"/>
      <c r="D69" s="284"/>
      <c r="E69" s="286"/>
      <c r="F69" s="287"/>
    </row>
    <row r="70" spans="1:8" s="279" customFormat="1">
      <c r="A70" s="128"/>
      <c r="B70" s="2"/>
      <c r="C70" s="337"/>
      <c r="D70" s="395"/>
      <c r="E70" s="286"/>
      <c r="F70" s="287"/>
      <c r="G70" s="287"/>
      <c r="H70" s="287"/>
    </row>
    <row r="71" spans="1:8">
      <c r="A71" s="12"/>
      <c r="B71" s="12"/>
      <c r="C71" s="12"/>
      <c r="D71" s="288"/>
      <c r="E71" s="12"/>
      <c r="F71" s="12"/>
      <c r="G71" s="12"/>
      <c r="H71" s="12"/>
    </row>
    <row r="72" spans="1:8" ht="14.25">
      <c r="A72" s="958" t="s">
        <v>152</v>
      </c>
      <c r="B72" s="958"/>
      <c r="C72" s="958"/>
      <c r="D72" s="958"/>
      <c r="E72" s="958"/>
      <c r="F72" s="958"/>
      <c r="G72" s="958"/>
      <c r="H72" s="958"/>
    </row>
    <row r="73" spans="1:8">
      <c r="A73" s="784" t="s">
        <v>153</v>
      </c>
      <c r="B73" s="784"/>
      <c r="C73" s="784"/>
      <c r="D73" s="784"/>
      <c r="E73" s="784"/>
      <c r="F73" s="784"/>
      <c r="G73" s="784"/>
      <c r="H73" s="784"/>
    </row>
    <row r="74" spans="1:8" ht="14.25">
      <c r="A74" s="784" t="s">
        <v>154</v>
      </c>
      <c r="B74" s="784"/>
      <c r="C74" s="784"/>
      <c r="D74" s="784"/>
      <c r="E74" s="784"/>
      <c r="F74" s="784"/>
      <c r="G74" s="784"/>
      <c r="H74" s="784"/>
    </row>
    <row r="75" spans="1:8" ht="41.25" customHeight="1">
      <c r="A75" s="761" t="s">
        <v>546</v>
      </c>
      <c r="B75" s="761"/>
      <c r="C75" s="761"/>
      <c r="D75" s="761"/>
      <c r="E75" s="761"/>
      <c r="F75" s="761"/>
      <c r="G75" s="761"/>
      <c r="H75" s="761"/>
    </row>
    <row r="76" spans="1:8" ht="14.25">
      <c r="A76" s="959" t="s">
        <v>155</v>
      </c>
      <c r="B76" s="959"/>
      <c r="C76" s="959"/>
      <c r="D76" s="959"/>
      <c r="E76" s="959"/>
      <c r="F76" s="959"/>
      <c r="G76" s="959"/>
      <c r="H76" s="959"/>
    </row>
    <row r="77" spans="1:8" ht="26.25" customHeight="1">
      <c r="A77" s="960" t="s">
        <v>42</v>
      </c>
      <c r="B77" s="960"/>
      <c r="C77" s="960"/>
      <c r="D77" s="960"/>
      <c r="E77" s="960"/>
      <c r="F77" s="960"/>
      <c r="G77" s="960"/>
      <c r="H77" s="960"/>
    </row>
    <row r="78" spans="1:8">
      <c r="A78" s="12"/>
      <c r="B78" s="12"/>
      <c r="C78" s="12"/>
      <c r="D78" s="12"/>
      <c r="E78" s="12"/>
      <c r="F78" s="12"/>
      <c r="G78" s="12"/>
      <c r="H78" s="12"/>
    </row>
  </sheetData>
  <mergeCells count="11">
    <mergeCell ref="A76:H76"/>
    <mergeCell ref="A77:H77"/>
    <mergeCell ref="A1:H1"/>
    <mergeCell ref="A2:H2"/>
    <mergeCell ref="A3:H3"/>
    <mergeCell ref="C5:H5"/>
    <mergeCell ref="C6:H6"/>
    <mergeCell ref="A73:H73"/>
    <mergeCell ref="A72:H72"/>
    <mergeCell ref="A74:H74"/>
    <mergeCell ref="A75:H75"/>
  </mergeCells>
  <printOptions horizontalCentered="1" verticalCentered="1"/>
  <pageMargins left="0.25" right="0.25" top="0.5" bottom="0.5" header="0.3" footer="0.3"/>
  <pageSetup paperSize="5" scale="85"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8"/>
  <sheetViews>
    <sheetView topLeftCell="A73" zoomScaleNormal="100" workbookViewId="0">
      <selection activeCell="E90" sqref="E90"/>
    </sheetView>
  </sheetViews>
  <sheetFormatPr defaultColWidth="8.7109375" defaultRowHeight="12.75"/>
  <cols>
    <col min="1" max="1" width="41.5703125" style="37" customWidth="1"/>
    <col min="2" max="2" width="7.5703125" style="37" customWidth="1"/>
    <col min="3" max="3" width="9.7109375" style="37" customWidth="1"/>
    <col min="4" max="4" width="11.5703125" style="37" customWidth="1"/>
    <col min="5" max="5" width="10.5703125" style="37" customWidth="1"/>
    <col min="6" max="6" width="12.5703125" style="37" customWidth="1"/>
    <col min="7" max="7" width="11.7109375" style="37" customWidth="1"/>
    <col min="8" max="8" width="13.5703125" style="37" customWidth="1"/>
    <col min="9" max="16384" width="8.7109375" style="37"/>
  </cols>
  <sheetData>
    <row r="1" spans="1:8" ht="15.75">
      <c r="A1" s="778" t="s">
        <v>156</v>
      </c>
      <c r="B1" s="778"/>
      <c r="C1" s="778"/>
      <c r="D1" s="778"/>
      <c r="E1" s="778"/>
      <c r="F1" s="778"/>
      <c r="G1" s="778"/>
      <c r="H1" s="778"/>
    </row>
    <row r="2" spans="1:8" ht="15.75" customHeight="1">
      <c r="A2" s="748" t="s">
        <v>1</v>
      </c>
      <c r="B2" s="748"/>
      <c r="C2" s="748"/>
      <c r="D2" s="748"/>
      <c r="E2" s="748"/>
      <c r="F2" s="748"/>
      <c r="G2" s="748"/>
      <c r="H2" s="748"/>
    </row>
    <row r="3" spans="1:8" ht="15.75" customHeight="1">
      <c r="A3" s="753" t="s">
        <v>528</v>
      </c>
      <c r="B3" s="753"/>
      <c r="C3" s="753"/>
      <c r="D3" s="753"/>
      <c r="E3" s="753"/>
      <c r="F3" s="753"/>
      <c r="G3" s="753"/>
      <c r="H3" s="753"/>
    </row>
    <row r="4" spans="1:8" ht="16.5" thickBot="1">
      <c r="A4" s="609"/>
      <c r="B4" s="611"/>
      <c r="C4" s="611"/>
      <c r="D4" s="611"/>
      <c r="E4" s="611"/>
      <c r="F4" s="611"/>
      <c r="G4" s="611"/>
      <c r="H4" s="611"/>
    </row>
    <row r="5" spans="1:8" ht="19.5" thickBot="1">
      <c r="A5" s="609"/>
      <c r="B5" s="791" t="s">
        <v>157</v>
      </c>
      <c r="C5" s="779"/>
      <c r="D5" s="779"/>
      <c r="E5" s="779"/>
      <c r="F5" s="779"/>
      <c r="G5" s="779"/>
      <c r="H5" s="780"/>
    </row>
    <row r="6" spans="1:8">
      <c r="A6" s="139"/>
      <c r="B6" s="139"/>
      <c r="C6" s="781" t="s">
        <v>48</v>
      </c>
      <c r="D6" s="782"/>
      <c r="E6" s="782"/>
      <c r="F6" s="782"/>
      <c r="G6" s="782"/>
      <c r="H6" s="783"/>
    </row>
    <row r="7" spans="1:8" ht="27">
      <c r="A7" s="133" t="s">
        <v>50</v>
      </c>
      <c r="B7" s="138" t="s">
        <v>51</v>
      </c>
      <c r="C7" s="144" t="s">
        <v>52</v>
      </c>
      <c r="D7" s="613" t="s">
        <v>58</v>
      </c>
      <c r="E7" s="613" t="s">
        <v>54</v>
      </c>
      <c r="F7" s="613" t="s">
        <v>55</v>
      </c>
      <c r="G7" s="613" t="s">
        <v>521</v>
      </c>
      <c r="H7" s="143" t="s">
        <v>57</v>
      </c>
    </row>
    <row r="8" spans="1:8">
      <c r="A8" s="132" t="s">
        <v>11</v>
      </c>
      <c r="B8" s="137"/>
      <c r="C8" s="101"/>
      <c r="D8" s="1"/>
      <c r="E8" s="1"/>
      <c r="F8" s="1"/>
      <c r="G8" s="1"/>
      <c r="H8" s="100"/>
    </row>
    <row r="9" spans="1:8">
      <c r="A9" s="134" t="s">
        <v>64</v>
      </c>
      <c r="B9" s="136" t="s">
        <v>65</v>
      </c>
      <c r="C9" s="142">
        <v>0</v>
      </c>
      <c r="D9" s="106">
        <v>0</v>
      </c>
      <c r="E9" s="106">
        <v>0</v>
      </c>
      <c r="F9" s="106">
        <v>0</v>
      </c>
      <c r="G9" s="105">
        <v>0</v>
      </c>
      <c r="H9" s="289">
        <f>IF($G$67=0,0,G9/$G$67)</f>
        <v>0</v>
      </c>
    </row>
    <row r="10" spans="1:8">
      <c r="A10" s="134" t="s">
        <v>66</v>
      </c>
      <c r="B10" s="136" t="s">
        <v>65</v>
      </c>
      <c r="C10" s="142">
        <v>0</v>
      </c>
      <c r="D10" s="106">
        <v>0</v>
      </c>
      <c r="E10" s="106">
        <v>0</v>
      </c>
      <c r="F10" s="106">
        <v>0</v>
      </c>
      <c r="G10" s="105">
        <v>0</v>
      </c>
      <c r="H10" s="289">
        <f>IF($G$67=0,0,G10/$G$67)</f>
        <v>0</v>
      </c>
    </row>
    <row r="11" spans="1:8" ht="14.25">
      <c r="A11" s="136" t="s">
        <v>67</v>
      </c>
      <c r="B11" s="136" t="s">
        <v>65</v>
      </c>
      <c r="C11" s="142">
        <v>0</v>
      </c>
      <c r="D11" s="106">
        <v>0</v>
      </c>
      <c r="E11" s="106">
        <v>0</v>
      </c>
      <c r="F11" s="106">
        <v>0</v>
      </c>
      <c r="G11" s="105">
        <v>0</v>
      </c>
      <c r="H11" s="289">
        <f>IF($G$67=0,0,G11/$G$67)</f>
        <v>0</v>
      </c>
    </row>
    <row r="12" spans="1:8">
      <c r="A12" s="131" t="s">
        <v>13</v>
      </c>
      <c r="B12" s="140"/>
      <c r="C12" s="290"/>
      <c r="D12" s="291"/>
      <c r="E12" s="291"/>
      <c r="F12" s="291"/>
      <c r="G12" s="291"/>
      <c r="H12" s="100"/>
    </row>
    <row r="13" spans="1:8">
      <c r="A13" s="134" t="s">
        <v>68</v>
      </c>
      <c r="B13" s="136" t="s">
        <v>69</v>
      </c>
      <c r="C13" s="141">
        <v>0</v>
      </c>
      <c r="D13" s="104">
        <v>0</v>
      </c>
      <c r="E13" s="104">
        <v>0</v>
      </c>
      <c r="F13" s="104">
        <v>0</v>
      </c>
      <c r="G13" s="105">
        <v>0</v>
      </c>
      <c r="H13" s="289">
        <f t="shared" ref="H13:H22" si="0">IF($G$67=0,0,G13/$G$67)</f>
        <v>0</v>
      </c>
    </row>
    <row r="14" spans="1:8">
      <c r="A14" s="134" t="s">
        <v>70</v>
      </c>
      <c r="B14" s="136" t="s">
        <v>69</v>
      </c>
      <c r="C14" s="141">
        <v>0</v>
      </c>
      <c r="D14" s="104">
        <v>0</v>
      </c>
      <c r="E14" s="104">
        <v>0</v>
      </c>
      <c r="F14" s="104">
        <v>0</v>
      </c>
      <c r="G14" s="105">
        <v>0</v>
      </c>
      <c r="H14" s="289">
        <f t="shared" si="0"/>
        <v>0</v>
      </c>
    </row>
    <row r="15" spans="1:8">
      <c r="A15" s="136" t="s">
        <v>71</v>
      </c>
      <c r="B15" s="136" t="s">
        <v>69</v>
      </c>
      <c r="C15" s="244">
        <v>0</v>
      </c>
      <c r="D15" s="245">
        <v>0</v>
      </c>
      <c r="E15" s="245">
        <v>0</v>
      </c>
      <c r="F15" s="245">
        <v>0</v>
      </c>
      <c r="G15" s="126">
        <v>0</v>
      </c>
      <c r="H15" s="289">
        <f t="shared" si="0"/>
        <v>0</v>
      </c>
    </row>
    <row r="16" spans="1:8">
      <c r="A16" s="136" t="s">
        <v>72</v>
      </c>
      <c r="B16" s="136" t="s">
        <v>69</v>
      </c>
      <c r="C16" s="244">
        <v>0</v>
      </c>
      <c r="D16" s="245">
        <v>0</v>
      </c>
      <c r="E16" s="245">
        <v>0</v>
      </c>
      <c r="F16" s="245">
        <v>0</v>
      </c>
      <c r="G16" s="126">
        <v>0</v>
      </c>
      <c r="H16" s="289">
        <f t="shared" si="0"/>
        <v>0</v>
      </c>
    </row>
    <row r="17" spans="1:8">
      <c r="A17" s="136" t="s">
        <v>73</v>
      </c>
      <c r="B17" s="136" t="s">
        <v>65</v>
      </c>
      <c r="C17" s="244">
        <v>0</v>
      </c>
      <c r="D17" s="245">
        <v>0</v>
      </c>
      <c r="E17" s="245">
        <v>0</v>
      </c>
      <c r="F17" s="245">
        <v>0</v>
      </c>
      <c r="G17" s="126">
        <v>0</v>
      </c>
      <c r="H17" s="289">
        <f t="shared" si="0"/>
        <v>0</v>
      </c>
    </row>
    <row r="18" spans="1:8">
      <c r="A18" s="136" t="s">
        <v>74</v>
      </c>
      <c r="B18" s="136" t="s">
        <v>65</v>
      </c>
      <c r="C18" s="244">
        <v>0</v>
      </c>
      <c r="D18" s="245">
        <v>0</v>
      </c>
      <c r="E18" s="245">
        <v>0</v>
      </c>
      <c r="F18" s="245">
        <v>0</v>
      </c>
      <c r="G18" s="126">
        <v>0</v>
      </c>
      <c r="H18" s="289">
        <f t="shared" si="0"/>
        <v>0</v>
      </c>
    </row>
    <row r="19" spans="1:8">
      <c r="A19" s="136" t="s">
        <v>75</v>
      </c>
      <c r="B19" s="136" t="s">
        <v>65</v>
      </c>
      <c r="C19" s="249">
        <v>0</v>
      </c>
      <c r="D19" s="250">
        <v>0</v>
      </c>
      <c r="E19" s="250">
        <v>0</v>
      </c>
      <c r="F19" s="250">
        <v>0</v>
      </c>
      <c r="G19" s="126">
        <v>0</v>
      </c>
      <c r="H19" s="289">
        <f t="shared" si="0"/>
        <v>0</v>
      </c>
    </row>
    <row r="20" spans="1:8">
      <c r="A20" s="136" t="s">
        <v>76</v>
      </c>
      <c r="B20" s="136" t="s">
        <v>65</v>
      </c>
      <c r="C20" s="246">
        <v>0</v>
      </c>
      <c r="D20" s="247">
        <v>0</v>
      </c>
      <c r="E20" s="247">
        <v>0</v>
      </c>
      <c r="F20" s="247">
        <v>0</v>
      </c>
      <c r="G20" s="126">
        <v>0</v>
      </c>
      <c r="H20" s="289">
        <f t="shared" si="0"/>
        <v>0</v>
      </c>
    </row>
    <row r="21" spans="1:8">
      <c r="A21" s="136" t="s">
        <v>77</v>
      </c>
      <c r="B21" s="136" t="s">
        <v>65</v>
      </c>
      <c r="C21" s="249">
        <v>0</v>
      </c>
      <c r="D21" s="250">
        <v>0</v>
      </c>
      <c r="E21" s="250">
        <v>0</v>
      </c>
      <c r="F21" s="250">
        <v>0</v>
      </c>
      <c r="G21" s="126">
        <v>0</v>
      </c>
      <c r="H21" s="289">
        <f t="shared" si="0"/>
        <v>0</v>
      </c>
    </row>
    <row r="22" spans="1:8">
      <c r="A22" s="136" t="s">
        <v>78</v>
      </c>
      <c r="B22" s="136" t="s">
        <v>65</v>
      </c>
      <c r="C22" s="251">
        <v>0</v>
      </c>
      <c r="D22" s="252">
        <v>0</v>
      </c>
      <c r="E22" s="252">
        <v>0</v>
      </c>
      <c r="F22" s="252">
        <v>0</v>
      </c>
      <c r="G22" s="126">
        <v>0</v>
      </c>
      <c r="H22" s="289">
        <f t="shared" si="0"/>
        <v>0</v>
      </c>
    </row>
    <row r="23" spans="1:8">
      <c r="A23" s="131" t="s">
        <v>14</v>
      </c>
      <c r="B23" s="178"/>
      <c r="C23" s="241"/>
      <c r="D23" s="242"/>
      <c r="E23" s="242"/>
      <c r="F23" s="242"/>
      <c r="G23" s="242"/>
      <c r="H23" s="243"/>
    </row>
    <row r="24" spans="1:8" s="11" customFormat="1" ht="14.25">
      <c r="A24" s="136" t="s">
        <v>79</v>
      </c>
      <c r="B24" s="136" t="s">
        <v>69</v>
      </c>
      <c r="C24" s="253">
        <v>0</v>
      </c>
      <c r="D24" s="254">
        <v>0</v>
      </c>
      <c r="E24" s="254">
        <v>0</v>
      </c>
      <c r="F24" s="254">
        <v>0</v>
      </c>
      <c r="G24" s="126">
        <v>0</v>
      </c>
      <c r="H24" s="289">
        <f>IF($G$67=0,0,G24/$G$67)</f>
        <v>0</v>
      </c>
    </row>
    <row r="25" spans="1:8">
      <c r="A25" s="136" t="s">
        <v>80</v>
      </c>
      <c r="B25" s="136" t="s">
        <v>69</v>
      </c>
      <c r="C25" s="253">
        <v>0</v>
      </c>
      <c r="D25" s="254">
        <v>0</v>
      </c>
      <c r="E25" s="254">
        <v>0</v>
      </c>
      <c r="F25" s="254">
        <v>0</v>
      </c>
      <c r="G25" s="126">
        <v>0</v>
      </c>
      <c r="H25" s="289">
        <f>IF($G$67=0,0,G25/$G$67)</f>
        <v>0</v>
      </c>
    </row>
    <row r="26" spans="1:8">
      <c r="A26" s="135" t="s">
        <v>81</v>
      </c>
      <c r="B26" s="135" t="s">
        <v>69</v>
      </c>
      <c r="C26" s="253">
        <v>0</v>
      </c>
      <c r="D26" s="254">
        <v>0</v>
      </c>
      <c r="E26" s="254">
        <v>0</v>
      </c>
      <c r="F26" s="254">
        <v>0</v>
      </c>
      <c r="G26" s="126">
        <v>0</v>
      </c>
      <c r="H26" s="289">
        <f>IF($G$67=0,0,G26/$G$67)</f>
        <v>0</v>
      </c>
    </row>
    <row r="27" spans="1:8">
      <c r="A27" s="131" t="s">
        <v>82</v>
      </c>
      <c r="B27" s="178"/>
      <c r="C27" s="241"/>
      <c r="D27" s="242"/>
      <c r="E27" s="242"/>
      <c r="F27" s="242"/>
      <c r="G27" s="242"/>
      <c r="H27" s="243"/>
    </row>
    <row r="28" spans="1:8">
      <c r="A28" s="136" t="s">
        <v>83</v>
      </c>
      <c r="B28" s="136" t="s">
        <v>65</v>
      </c>
      <c r="C28" s="253">
        <v>0</v>
      </c>
      <c r="D28" s="254">
        <v>0</v>
      </c>
      <c r="E28" s="254">
        <v>0</v>
      </c>
      <c r="F28" s="254">
        <v>0</v>
      </c>
      <c r="G28" s="126">
        <v>0</v>
      </c>
      <c r="H28" s="289">
        <f t="shared" ref="H28:H39" si="1">IF($G$67=0,0,G28/$G$67)</f>
        <v>0</v>
      </c>
    </row>
    <row r="29" spans="1:8">
      <c r="A29" s="136" t="s">
        <v>84</v>
      </c>
      <c r="B29" s="136" t="s">
        <v>65</v>
      </c>
      <c r="C29" s="253">
        <v>0</v>
      </c>
      <c r="D29" s="254">
        <v>0</v>
      </c>
      <c r="E29" s="254">
        <v>0</v>
      </c>
      <c r="F29" s="254">
        <v>0</v>
      </c>
      <c r="G29" s="126">
        <v>0</v>
      </c>
      <c r="H29" s="289">
        <f t="shared" si="1"/>
        <v>0</v>
      </c>
    </row>
    <row r="30" spans="1:8">
      <c r="A30" s="136" t="s">
        <v>85</v>
      </c>
      <c r="B30" s="136" t="s">
        <v>65</v>
      </c>
      <c r="C30" s="253">
        <v>0</v>
      </c>
      <c r="D30" s="254">
        <v>0</v>
      </c>
      <c r="E30" s="254">
        <v>0</v>
      </c>
      <c r="F30" s="254">
        <v>0</v>
      </c>
      <c r="G30" s="126">
        <v>0</v>
      </c>
      <c r="H30" s="289">
        <f t="shared" si="1"/>
        <v>0</v>
      </c>
    </row>
    <row r="31" spans="1:8">
      <c r="A31" s="136" t="s">
        <v>86</v>
      </c>
      <c r="B31" s="136" t="s">
        <v>65</v>
      </c>
      <c r="C31" s="253">
        <v>0</v>
      </c>
      <c r="D31" s="254">
        <v>0</v>
      </c>
      <c r="E31" s="254">
        <v>0</v>
      </c>
      <c r="F31" s="254">
        <v>0</v>
      </c>
      <c r="G31" s="126">
        <v>0</v>
      </c>
      <c r="H31" s="289">
        <f t="shared" si="1"/>
        <v>0</v>
      </c>
    </row>
    <row r="32" spans="1:8">
      <c r="A32" s="136" t="s">
        <v>87</v>
      </c>
      <c r="B32" s="136" t="s">
        <v>65</v>
      </c>
      <c r="C32" s="249">
        <v>0</v>
      </c>
      <c r="D32" s="250">
        <v>0</v>
      </c>
      <c r="E32" s="250">
        <v>0</v>
      </c>
      <c r="F32" s="250">
        <v>0</v>
      </c>
      <c r="G32" s="126">
        <v>0</v>
      </c>
      <c r="H32" s="289">
        <f t="shared" si="1"/>
        <v>0</v>
      </c>
    </row>
    <row r="33" spans="1:8">
      <c r="A33" s="136" t="s">
        <v>88</v>
      </c>
      <c r="B33" s="136" t="s">
        <v>65</v>
      </c>
      <c r="C33" s="256">
        <v>0</v>
      </c>
      <c r="D33" s="257">
        <v>0</v>
      </c>
      <c r="E33" s="257">
        <v>0</v>
      </c>
      <c r="F33" s="257">
        <v>0</v>
      </c>
      <c r="G33" s="126">
        <v>0</v>
      </c>
      <c r="H33" s="289">
        <f t="shared" si="1"/>
        <v>0</v>
      </c>
    </row>
    <row r="34" spans="1:8">
      <c r="A34" s="136" t="s">
        <v>89</v>
      </c>
      <c r="B34" s="136" t="s">
        <v>65</v>
      </c>
      <c r="C34" s="256">
        <v>0</v>
      </c>
      <c r="D34" s="257">
        <v>0</v>
      </c>
      <c r="E34" s="257">
        <v>0</v>
      </c>
      <c r="F34" s="257">
        <v>0</v>
      </c>
      <c r="G34" s="126">
        <v>0</v>
      </c>
      <c r="H34" s="289">
        <f t="shared" si="1"/>
        <v>0</v>
      </c>
    </row>
    <row r="35" spans="1:8">
      <c r="A35" s="136" t="s">
        <v>90</v>
      </c>
      <c r="B35" s="136" t="s">
        <v>69</v>
      </c>
      <c r="C35" s="249">
        <v>0</v>
      </c>
      <c r="D35" s="250">
        <v>0</v>
      </c>
      <c r="E35" s="250">
        <v>0</v>
      </c>
      <c r="F35" s="250">
        <v>0</v>
      </c>
      <c r="G35" s="126">
        <v>0</v>
      </c>
      <c r="H35" s="289">
        <f t="shared" si="1"/>
        <v>0</v>
      </c>
    </row>
    <row r="36" spans="1:8">
      <c r="A36" s="136" t="s">
        <v>91</v>
      </c>
      <c r="B36" s="136" t="s">
        <v>69</v>
      </c>
      <c r="C36" s="258">
        <v>0</v>
      </c>
      <c r="D36" s="259">
        <v>0</v>
      </c>
      <c r="E36" s="259">
        <v>0</v>
      </c>
      <c r="F36" s="259">
        <v>0</v>
      </c>
      <c r="G36" s="126">
        <v>0</v>
      </c>
      <c r="H36" s="289">
        <f t="shared" si="1"/>
        <v>0</v>
      </c>
    </row>
    <row r="37" spans="1:8">
      <c r="A37" s="136" t="s">
        <v>92</v>
      </c>
      <c r="B37" s="136" t="s">
        <v>69</v>
      </c>
      <c r="C37" s="258">
        <v>0</v>
      </c>
      <c r="D37" s="259">
        <v>0</v>
      </c>
      <c r="E37" s="259">
        <v>0</v>
      </c>
      <c r="F37" s="259">
        <v>0</v>
      </c>
      <c r="G37" s="126">
        <v>0</v>
      </c>
      <c r="H37" s="289">
        <f t="shared" si="1"/>
        <v>0</v>
      </c>
    </row>
    <row r="38" spans="1:8">
      <c r="A38" s="136" t="s">
        <v>93</v>
      </c>
      <c r="B38" s="136" t="s">
        <v>69</v>
      </c>
      <c r="C38" s="258">
        <v>0</v>
      </c>
      <c r="D38" s="259">
        <v>0</v>
      </c>
      <c r="E38" s="259">
        <v>0</v>
      </c>
      <c r="F38" s="259">
        <v>0</v>
      </c>
      <c r="G38" s="126">
        <v>0</v>
      </c>
      <c r="H38" s="289">
        <f t="shared" si="1"/>
        <v>0</v>
      </c>
    </row>
    <row r="39" spans="1:8">
      <c r="A39" s="136" t="s">
        <v>94</v>
      </c>
      <c r="B39" s="136" t="s">
        <v>69</v>
      </c>
      <c r="C39" s="258">
        <v>0</v>
      </c>
      <c r="D39" s="259">
        <v>0</v>
      </c>
      <c r="E39" s="259">
        <v>0</v>
      </c>
      <c r="F39" s="259">
        <v>0</v>
      </c>
      <c r="G39" s="126">
        <v>0</v>
      </c>
      <c r="H39" s="289">
        <f t="shared" si="1"/>
        <v>0</v>
      </c>
    </row>
    <row r="40" spans="1:8">
      <c r="A40" s="131" t="s">
        <v>95</v>
      </c>
      <c r="B40" s="178"/>
      <c r="C40" s="241"/>
      <c r="D40" s="242"/>
      <c r="E40" s="242"/>
      <c r="F40" s="242"/>
      <c r="G40" s="242"/>
      <c r="H40" s="243"/>
    </row>
    <row r="41" spans="1:8">
      <c r="A41" s="136" t="s">
        <v>96</v>
      </c>
      <c r="B41" s="136" t="s">
        <v>69</v>
      </c>
      <c r="C41" s="258">
        <v>0</v>
      </c>
      <c r="D41" s="259">
        <v>0</v>
      </c>
      <c r="E41" s="259">
        <v>0</v>
      </c>
      <c r="F41" s="259">
        <v>0</v>
      </c>
      <c r="G41" s="126">
        <v>0</v>
      </c>
      <c r="H41" s="289">
        <f>IF($G$67=0,0,G41/$G$67)</f>
        <v>0</v>
      </c>
    </row>
    <row r="42" spans="1:8">
      <c r="A42" s="136" t="s">
        <v>97</v>
      </c>
      <c r="B42" s="136" t="s">
        <v>69</v>
      </c>
      <c r="C42" s="249">
        <v>0</v>
      </c>
      <c r="D42" s="250">
        <v>0</v>
      </c>
      <c r="E42" s="250">
        <v>0</v>
      </c>
      <c r="F42" s="250">
        <v>0</v>
      </c>
      <c r="G42" s="126">
        <v>0</v>
      </c>
      <c r="H42" s="289">
        <f>IF($G$67=0,0,G42/$G$67)</f>
        <v>0</v>
      </c>
    </row>
    <row r="43" spans="1:8">
      <c r="A43" s="131" t="s">
        <v>98</v>
      </c>
      <c r="B43" s="178"/>
      <c r="C43" s="241"/>
      <c r="D43" s="242"/>
      <c r="E43" s="242"/>
      <c r="F43" s="242"/>
      <c r="G43" s="242"/>
      <c r="H43" s="243"/>
    </row>
    <row r="44" spans="1:8">
      <c r="A44" s="136" t="s">
        <v>99</v>
      </c>
      <c r="B44" s="136" t="s">
        <v>65</v>
      </c>
      <c r="C44" s="249">
        <v>0</v>
      </c>
      <c r="D44" s="250">
        <v>0</v>
      </c>
      <c r="E44" s="250">
        <v>0</v>
      </c>
      <c r="F44" s="250">
        <v>0</v>
      </c>
      <c r="G44" s="126">
        <v>0</v>
      </c>
      <c r="H44" s="289">
        <f t="shared" ref="H44:H52" si="2">IF($G$67=0,0,G44/$G$67)</f>
        <v>0</v>
      </c>
    </row>
    <row r="45" spans="1:8">
      <c r="A45" s="136" t="s">
        <v>100</v>
      </c>
      <c r="B45" s="136" t="s">
        <v>65</v>
      </c>
      <c r="C45" s="249">
        <v>0</v>
      </c>
      <c r="D45" s="250">
        <v>0</v>
      </c>
      <c r="E45" s="250">
        <v>0</v>
      </c>
      <c r="F45" s="250">
        <v>0</v>
      </c>
      <c r="G45" s="126">
        <v>0</v>
      </c>
      <c r="H45" s="289">
        <f t="shared" si="2"/>
        <v>0</v>
      </c>
    </row>
    <row r="46" spans="1:8">
      <c r="A46" s="136" t="s">
        <v>101</v>
      </c>
      <c r="B46" s="136" t="s">
        <v>65</v>
      </c>
      <c r="C46" s="249">
        <v>0</v>
      </c>
      <c r="D46" s="250">
        <v>0</v>
      </c>
      <c r="E46" s="250">
        <v>0</v>
      </c>
      <c r="F46" s="250">
        <v>0</v>
      </c>
      <c r="G46" s="126">
        <v>0</v>
      </c>
      <c r="H46" s="289">
        <f t="shared" si="2"/>
        <v>0</v>
      </c>
    </row>
    <row r="47" spans="1:8">
      <c r="A47" s="136" t="s">
        <v>102</v>
      </c>
      <c r="B47" s="136" t="s">
        <v>65</v>
      </c>
      <c r="C47" s="249">
        <v>0</v>
      </c>
      <c r="D47" s="250">
        <v>0</v>
      </c>
      <c r="E47" s="250">
        <v>0</v>
      </c>
      <c r="F47" s="250">
        <v>0</v>
      </c>
      <c r="G47" s="126">
        <v>0</v>
      </c>
      <c r="H47" s="289">
        <f t="shared" si="2"/>
        <v>0</v>
      </c>
    </row>
    <row r="48" spans="1:8">
      <c r="A48" s="136" t="s">
        <v>103</v>
      </c>
      <c r="B48" s="136" t="s">
        <v>65</v>
      </c>
      <c r="C48" s="249">
        <v>0</v>
      </c>
      <c r="D48" s="250">
        <v>0</v>
      </c>
      <c r="E48" s="250">
        <v>0</v>
      </c>
      <c r="F48" s="250">
        <v>0</v>
      </c>
      <c r="G48" s="126">
        <v>0</v>
      </c>
      <c r="H48" s="289">
        <f t="shared" si="2"/>
        <v>0</v>
      </c>
    </row>
    <row r="49" spans="1:8">
      <c r="A49" s="136" t="s">
        <v>104</v>
      </c>
      <c r="B49" s="136" t="s">
        <v>65</v>
      </c>
      <c r="C49" s="249">
        <v>0</v>
      </c>
      <c r="D49" s="250">
        <v>0</v>
      </c>
      <c r="E49" s="250">
        <v>0</v>
      </c>
      <c r="F49" s="250">
        <v>0</v>
      </c>
      <c r="G49" s="126">
        <v>0</v>
      </c>
      <c r="H49" s="289">
        <f t="shared" si="2"/>
        <v>0</v>
      </c>
    </row>
    <row r="50" spans="1:8">
      <c r="A50" s="136" t="s">
        <v>105</v>
      </c>
      <c r="B50" s="136" t="s">
        <v>65</v>
      </c>
      <c r="C50" s="249">
        <v>0</v>
      </c>
      <c r="D50" s="250">
        <v>0</v>
      </c>
      <c r="E50" s="250">
        <v>0</v>
      </c>
      <c r="F50" s="250">
        <v>0</v>
      </c>
      <c r="G50" s="126">
        <v>0</v>
      </c>
      <c r="H50" s="289">
        <f t="shared" si="2"/>
        <v>0</v>
      </c>
    </row>
    <row r="51" spans="1:8">
      <c r="A51" s="136" t="s">
        <v>106</v>
      </c>
      <c r="B51" s="136" t="s">
        <v>65</v>
      </c>
      <c r="C51" s="249">
        <v>0</v>
      </c>
      <c r="D51" s="250">
        <v>0</v>
      </c>
      <c r="E51" s="250">
        <v>0</v>
      </c>
      <c r="F51" s="250">
        <v>0</v>
      </c>
      <c r="G51" s="126">
        <v>0</v>
      </c>
      <c r="H51" s="289">
        <f t="shared" si="2"/>
        <v>0</v>
      </c>
    </row>
    <row r="52" spans="1:8">
      <c r="A52" s="136" t="s">
        <v>107</v>
      </c>
      <c r="B52" s="136" t="s">
        <v>65</v>
      </c>
      <c r="C52" s="249">
        <v>0</v>
      </c>
      <c r="D52" s="250">
        <v>0</v>
      </c>
      <c r="E52" s="250">
        <v>0</v>
      </c>
      <c r="F52" s="250">
        <v>0</v>
      </c>
      <c r="G52" s="126">
        <v>0</v>
      </c>
      <c r="H52" s="289">
        <f t="shared" si="2"/>
        <v>0</v>
      </c>
    </row>
    <row r="53" spans="1:8">
      <c r="A53" s="131" t="s">
        <v>18</v>
      </c>
      <c r="B53" s="178"/>
      <c r="C53" s="241"/>
      <c r="D53" s="242"/>
      <c r="E53" s="242"/>
      <c r="F53" s="242"/>
      <c r="G53" s="242"/>
      <c r="H53" s="243"/>
    </row>
    <row r="54" spans="1:8">
      <c r="A54" s="136" t="s">
        <v>108</v>
      </c>
      <c r="B54" s="136" t="s">
        <v>65</v>
      </c>
      <c r="C54" s="249">
        <v>0</v>
      </c>
      <c r="D54" s="250">
        <v>0</v>
      </c>
      <c r="E54" s="250">
        <v>0</v>
      </c>
      <c r="F54" s="250">
        <v>0</v>
      </c>
      <c r="G54" s="126">
        <v>0</v>
      </c>
      <c r="H54" s="289">
        <f>IF($G$67=0,0,G54/$G$67)</f>
        <v>0</v>
      </c>
    </row>
    <row r="55" spans="1:8">
      <c r="A55" s="136" t="s">
        <v>109</v>
      </c>
      <c r="B55" s="136" t="s">
        <v>65</v>
      </c>
      <c r="C55" s="249">
        <v>0</v>
      </c>
      <c r="D55" s="250">
        <v>0</v>
      </c>
      <c r="E55" s="250">
        <v>0</v>
      </c>
      <c r="F55" s="250">
        <v>0</v>
      </c>
      <c r="G55" s="126">
        <v>0</v>
      </c>
      <c r="H55" s="289">
        <f>IF($G$67=0,0,G55/$G$67)</f>
        <v>0</v>
      </c>
    </row>
    <row r="56" spans="1:8">
      <c r="A56" s="136" t="s">
        <v>110</v>
      </c>
      <c r="B56" s="136" t="s">
        <v>65</v>
      </c>
      <c r="C56" s="249">
        <v>0</v>
      </c>
      <c r="D56" s="250">
        <v>0</v>
      </c>
      <c r="E56" s="250">
        <v>0</v>
      </c>
      <c r="F56" s="250">
        <v>0</v>
      </c>
      <c r="G56" s="126">
        <v>0</v>
      </c>
      <c r="H56" s="289">
        <f>IF($G$67=0,0,G56/$G$67)</f>
        <v>0</v>
      </c>
    </row>
    <row r="57" spans="1:8">
      <c r="A57" s="131" t="s">
        <v>158</v>
      </c>
      <c r="B57" s="178"/>
      <c r="C57" s="241"/>
      <c r="D57" s="242"/>
      <c r="E57" s="242"/>
      <c r="F57" s="242"/>
      <c r="G57" s="242"/>
      <c r="H57" s="243"/>
    </row>
    <row r="58" spans="1:8" ht="14.25">
      <c r="A58" s="274" t="s">
        <v>159</v>
      </c>
      <c r="B58" s="179" t="s">
        <v>69</v>
      </c>
      <c r="C58" s="249">
        <v>0</v>
      </c>
      <c r="D58" s="250">
        <v>0</v>
      </c>
      <c r="E58" s="250">
        <v>0</v>
      </c>
      <c r="F58" s="250">
        <v>0</v>
      </c>
      <c r="G58" s="126">
        <v>0</v>
      </c>
      <c r="H58" s="289">
        <f t="shared" ref="H58:H60" si="3">IF($G$67=0,0,G58/$G$67)</f>
        <v>0</v>
      </c>
    </row>
    <row r="59" spans="1:8">
      <c r="A59" s="275" t="s">
        <v>160</v>
      </c>
      <c r="B59" s="179" t="s">
        <v>69</v>
      </c>
      <c r="C59" s="249">
        <v>0</v>
      </c>
      <c r="D59" s="250">
        <v>0</v>
      </c>
      <c r="E59" s="250">
        <v>0</v>
      </c>
      <c r="F59" s="250">
        <v>0</v>
      </c>
      <c r="G59" s="126">
        <v>0</v>
      </c>
      <c r="H59" s="289">
        <f t="shared" si="3"/>
        <v>0</v>
      </c>
    </row>
    <row r="60" spans="1:8" ht="14.25">
      <c r="A60" s="275" t="s">
        <v>517</v>
      </c>
      <c r="B60" s="179" t="s">
        <v>69</v>
      </c>
      <c r="C60" s="249">
        <v>0</v>
      </c>
      <c r="D60" s="250">
        <v>0</v>
      </c>
      <c r="E60" s="250">
        <v>0</v>
      </c>
      <c r="F60" s="250">
        <v>0</v>
      </c>
      <c r="G60" s="126">
        <v>-3416.88</v>
      </c>
      <c r="H60" s="289">
        <f t="shared" si="3"/>
        <v>0.42267821887509466</v>
      </c>
    </row>
    <row r="61" spans="1:8">
      <c r="A61" s="131" t="s">
        <v>111</v>
      </c>
      <c r="B61" s="178"/>
      <c r="C61" s="241"/>
      <c r="D61" s="242"/>
      <c r="E61" s="242"/>
      <c r="F61" s="242"/>
      <c r="G61" s="242"/>
      <c r="H61" s="243"/>
    </row>
    <row r="62" spans="1:8">
      <c r="A62" s="136"/>
      <c r="B62" s="136"/>
      <c r="C62" s="249"/>
      <c r="D62" s="250"/>
      <c r="E62" s="250"/>
      <c r="F62" s="250"/>
      <c r="G62" s="250"/>
      <c r="H62" s="292"/>
    </row>
    <row r="63" spans="1:8">
      <c r="A63" s="131" t="s">
        <v>19</v>
      </c>
      <c r="B63" s="178"/>
      <c r="C63" s="241"/>
      <c r="D63" s="242"/>
      <c r="E63" s="242"/>
      <c r="F63" s="242"/>
      <c r="G63" s="242"/>
      <c r="H63" s="243"/>
    </row>
    <row r="64" spans="1:8" ht="14.25">
      <c r="A64" s="136" t="s">
        <v>523</v>
      </c>
      <c r="B64" s="136" t="s">
        <v>69</v>
      </c>
      <c r="C64" s="265">
        <v>0</v>
      </c>
      <c r="D64" s="242"/>
      <c r="E64" s="242"/>
      <c r="F64" s="242"/>
      <c r="G64" s="126">
        <v>-4667</v>
      </c>
      <c r="H64" s="289">
        <f t="shared" ref="H64:H65" si="4">IF($G$67=0,0,G64/$G$67)</f>
        <v>0.5773217811249054</v>
      </c>
    </row>
    <row r="65" spans="1:9">
      <c r="A65" s="136" t="s">
        <v>113</v>
      </c>
      <c r="B65" s="136" t="s">
        <v>69</v>
      </c>
      <c r="C65" s="265">
        <v>0</v>
      </c>
      <c r="D65" s="266"/>
      <c r="E65" s="242"/>
      <c r="F65" s="266"/>
      <c r="G65" s="126">
        <v>0</v>
      </c>
      <c r="H65" s="289">
        <f t="shared" si="4"/>
        <v>0</v>
      </c>
      <c r="I65" s="12" t="s">
        <v>148</v>
      </c>
    </row>
    <row r="66" spans="1:9">
      <c r="A66" s="178"/>
      <c r="B66" s="178"/>
      <c r="C66" s="266"/>
      <c r="D66" s="242"/>
      <c r="E66" s="242"/>
      <c r="F66" s="242"/>
      <c r="G66" s="242"/>
      <c r="H66" s="266"/>
    </row>
    <row r="67" spans="1:9">
      <c r="A67" s="130" t="s">
        <v>114</v>
      </c>
      <c r="B67" s="136"/>
      <c r="C67" s="2"/>
      <c r="D67" s="263">
        <f>SUM(D9:D66)</f>
        <v>0</v>
      </c>
      <c r="E67" s="263">
        <f t="shared" ref="E67:G67" si="5">SUM(E9:E66)</f>
        <v>0</v>
      </c>
      <c r="F67" s="263">
        <f t="shared" si="5"/>
        <v>0</v>
      </c>
      <c r="G67" s="362">
        <f t="shared" si="5"/>
        <v>-8083.88</v>
      </c>
      <c r="H67" s="240">
        <f>IF($G$67=0,0,G67/$G$67)</f>
        <v>1</v>
      </c>
    </row>
    <row r="68" spans="1:9">
      <c r="A68" s="269"/>
      <c r="B68" s="178"/>
      <c r="C68" s="266"/>
      <c r="D68" s="266"/>
      <c r="E68" s="266"/>
      <c r="F68" s="266"/>
      <c r="G68" s="242"/>
      <c r="H68" s="293"/>
    </row>
    <row r="69" spans="1:9" ht="15" thickBot="1">
      <c r="A69" s="129" t="s">
        <v>520</v>
      </c>
      <c r="B69" s="136"/>
      <c r="C69" s="277"/>
      <c r="D69" s="2"/>
      <c r="E69" s="2"/>
      <c r="F69" s="2"/>
      <c r="G69" s="2"/>
      <c r="H69" s="264"/>
    </row>
    <row r="70" spans="1:9" s="279" customFormat="1" ht="13.5" customHeight="1" thickBot="1">
      <c r="A70" s="278"/>
      <c r="B70" s="294"/>
      <c r="C70" s="294"/>
      <c r="D70" s="294"/>
      <c r="E70" s="294"/>
      <c r="F70" s="294"/>
      <c r="G70" s="294"/>
      <c r="H70" s="294"/>
    </row>
    <row r="71" spans="1:9" s="279" customFormat="1">
      <c r="A71" s="295" t="s">
        <v>161</v>
      </c>
      <c r="B71" s="296" t="s">
        <v>9</v>
      </c>
      <c r="C71" s="127"/>
      <c r="D71" s="270"/>
      <c r="E71" s="147"/>
      <c r="F71" s="147"/>
    </row>
    <row r="72" spans="1:9" s="279" customFormat="1">
      <c r="A72" s="282"/>
      <c r="B72" s="136"/>
      <c r="C72" s="270"/>
      <c r="D72" s="270"/>
      <c r="E72" s="272"/>
      <c r="F72" s="287"/>
    </row>
    <row r="73" spans="1:9" s="279" customFormat="1">
      <c r="A73" s="283" t="s">
        <v>162</v>
      </c>
      <c r="B73" s="414">
        <v>0</v>
      </c>
      <c r="C73" s="285"/>
      <c r="D73" s="286"/>
      <c r="E73" s="286"/>
      <c r="F73" s="287"/>
    </row>
    <row r="74" spans="1:9" s="279" customFormat="1" ht="13.5" thickBot="1">
      <c r="A74" s="297"/>
      <c r="B74" s="129"/>
      <c r="C74" s="298"/>
      <c r="D74" s="281"/>
      <c r="E74" s="281"/>
      <c r="F74" s="281"/>
    </row>
    <row r="75" spans="1:9">
      <c r="A75" s="12"/>
      <c r="B75" s="12"/>
      <c r="C75" s="12"/>
      <c r="D75" s="12"/>
      <c r="E75" s="12"/>
      <c r="F75" s="12"/>
      <c r="G75" s="12"/>
      <c r="H75" s="12"/>
    </row>
    <row r="76" spans="1:9" ht="28.15" customHeight="1">
      <c r="A76" s="787" t="s">
        <v>163</v>
      </c>
      <c r="B76" s="787"/>
      <c r="C76" s="787"/>
      <c r="D76" s="787"/>
      <c r="E76" s="787"/>
      <c r="F76" s="787"/>
      <c r="G76" s="787"/>
      <c r="H76" s="788"/>
    </row>
    <row r="77" spans="1:9" ht="17.649999999999999" customHeight="1">
      <c r="A77" s="961" t="s">
        <v>164</v>
      </c>
      <c r="B77" s="962"/>
      <c r="C77" s="962"/>
      <c r="D77" s="962"/>
      <c r="E77" s="962"/>
      <c r="F77" s="962"/>
      <c r="G77" s="962"/>
      <c r="H77" s="747"/>
    </row>
    <row r="78" spans="1:9">
      <c r="A78" s="789" t="s">
        <v>165</v>
      </c>
      <c r="B78" s="790"/>
      <c r="C78" s="790"/>
      <c r="D78" s="790"/>
      <c r="E78" s="790"/>
      <c r="F78" s="790"/>
      <c r="G78" s="790"/>
      <c r="H78" s="790"/>
    </row>
    <row r="79" spans="1:9" ht="16.5" customHeight="1">
      <c r="A79" s="759" t="s">
        <v>166</v>
      </c>
      <c r="B79" s="759"/>
      <c r="C79" s="759"/>
      <c r="D79" s="759"/>
      <c r="E79" s="759"/>
      <c r="F79" s="759"/>
      <c r="G79" s="759"/>
      <c r="H79" s="747"/>
    </row>
    <row r="80" spans="1:9" ht="25.5" customHeight="1">
      <c r="A80" s="759" t="s">
        <v>547</v>
      </c>
      <c r="B80" s="759"/>
      <c r="C80" s="759"/>
      <c r="D80" s="759"/>
      <c r="E80" s="759"/>
      <c r="F80" s="759"/>
      <c r="G80" s="759"/>
      <c r="H80" s="759"/>
    </row>
    <row r="81" spans="1:8" ht="18" customHeight="1">
      <c r="A81" s="963" t="s">
        <v>167</v>
      </c>
      <c r="B81" s="785"/>
      <c r="C81" s="785"/>
      <c r="D81" s="785"/>
      <c r="E81" s="785"/>
      <c r="F81" s="785"/>
      <c r="G81" s="785"/>
      <c r="H81" s="746"/>
    </row>
    <row r="82" spans="1:8" ht="29.25" customHeight="1">
      <c r="A82" s="963" t="s">
        <v>168</v>
      </c>
      <c r="B82" s="963"/>
      <c r="C82" s="963"/>
      <c r="D82" s="963"/>
      <c r="E82" s="963"/>
      <c r="F82" s="963"/>
      <c r="G82" s="963"/>
      <c r="H82" s="963"/>
    </row>
    <row r="83" spans="1:8" ht="14.25">
      <c r="A83" s="964" t="s">
        <v>518</v>
      </c>
      <c r="B83" s="961"/>
      <c r="C83" s="961"/>
      <c r="D83" s="961"/>
      <c r="E83" s="961"/>
      <c r="F83" s="961"/>
      <c r="G83" s="961"/>
      <c r="H83" s="747"/>
    </row>
    <row r="84" spans="1:8" ht="14.25">
      <c r="A84" s="964" t="s">
        <v>522</v>
      </c>
      <c r="B84" s="961"/>
      <c r="C84" s="961"/>
      <c r="D84" s="961"/>
      <c r="E84" s="961"/>
      <c r="F84" s="961"/>
      <c r="G84" s="961"/>
      <c r="H84" s="747"/>
    </row>
    <row r="85" spans="1:8" ht="14.25">
      <c r="A85" s="961" t="s">
        <v>519</v>
      </c>
      <c r="B85" s="961"/>
      <c r="C85" s="961"/>
      <c r="D85" s="961"/>
      <c r="E85" s="961"/>
      <c r="F85" s="961"/>
      <c r="G85" s="961"/>
      <c r="H85" s="747"/>
    </row>
    <row r="86" spans="1:8" ht="27.75" customHeight="1">
      <c r="A86" s="786" t="s">
        <v>532</v>
      </c>
      <c r="B86" s="786"/>
      <c r="C86" s="786"/>
      <c r="D86" s="786"/>
      <c r="E86" s="786"/>
      <c r="F86" s="786"/>
      <c r="G86" s="786"/>
      <c r="H86" s="786"/>
    </row>
    <row r="87" spans="1:8" ht="27" customHeight="1">
      <c r="A87" s="785" t="s">
        <v>42</v>
      </c>
      <c r="B87" s="785"/>
      <c r="C87" s="785"/>
      <c r="D87" s="785"/>
      <c r="E87" s="785"/>
      <c r="F87" s="785"/>
      <c r="G87" s="785"/>
      <c r="H87" s="785"/>
    </row>
    <row r="88" spans="1:8">
      <c r="A88" s="12"/>
      <c r="B88" s="12"/>
      <c r="C88" s="12"/>
      <c r="D88" s="12"/>
      <c r="E88" s="12"/>
      <c r="F88" s="12"/>
      <c r="G88" s="12"/>
      <c r="H88" s="12"/>
    </row>
  </sheetData>
  <mergeCells count="13">
    <mergeCell ref="A1:H1"/>
    <mergeCell ref="A2:H2"/>
    <mergeCell ref="A3:H3"/>
    <mergeCell ref="B5:H5"/>
    <mergeCell ref="C6:H6"/>
    <mergeCell ref="A87:H87"/>
    <mergeCell ref="A86:H86"/>
    <mergeCell ref="A76:H76"/>
    <mergeCell ref="A78:H78"/>
    <mergeCell ref="A79:G79"/>
    <mergeCell ref="A81:G81"/>
    <mergeCell ref="A80:H80"/>
    <mergeCell ref="A82:H82"/>
  </mergeCells>
  <printOptions horizontalCentered="1" verticalCentered="1"/>
  <pageMargins left="0.25" right="0.25" top="0.5" bottom="0.5" header="0.3" footer="0.3"/>
  <pageSetup scale="55"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9"/>
  <sheetViews>
    <sheetView topLeftCell="A31" zoomScale="110" zoomScaleNormal="110" workbookViewId="0">
      <selection activeCell="E5" sqref="E5"/>
    </sheetView>
  </sheetViews>
  <sheetFormatPr defaultColWidth="9.28515625" defaultRowHeight="12.75"/>
  <cols>
    <col min="1" max="1" width="61.42578125" style="338" customWidth="1"/>
    <col min="2" max="2" width="21" style="338" customWidth="1"/>
    <col min="3" max="4" width="9.28515625" style="338"/>
    <col min="5" max="5" width="43.28515625" style="627" bestFit="1" customWidth="1"/>
    <col min="6" max="6" width="9.7109375" style="338" bestFit="1" customWidth="1"/>
    <col min="7" max="7" width="9.7109375" style="338" customWidth="1"/>
    <col min="8" max="8" width="9.7109375" style="338" bestFit="1" customWidth="1"/>
    <col min="9" max="9" width="13.5703125" style="338" bestFit="1" customWidth="1"/>
    <col min="10" max="16384" width="9.28515625" style="338"/>
  </cols>
  <sheetData>
    <row r="1" spans="1:13" ht="39.75" customHeight="1">
      <c r="A1" s="794" t="s">
        <v>548</v>
      </c>
      <c r="B1" s="794"/>
    </row>
    <row r="2" spans="1:13" s="518" customFormat="1" ht="15.75">
      <c r="A2" s="795" t="s">
        <v>1</v>
      </c>
      <c r="B2" s="796"/>
      <c r="C2" s="519"/>
      <c r="D2" s="519"/>
      <c r="E2" s="627"/>
      <c r="F2" s="519"/>
      <c r="G2" s="519"/>
      <c r="H2" s="519"/>
      <c r="I2" s="519"/>
      <c r="J2" s="519"/>
      <c r="K2" s="519"/>
      <c r="L2" s="519"/>
      <c r="M2" s="519"/>
    </row>
    <row r="3" spans="1:13" s="518" customFormat="1" ht="15.75">
      <c r="A3" s="797" t="s">
        <v>528</v>
      </c>
      <c r="B3" s="798"/>
      <c r="C3" s="520"/>
      <c r="D3" s="520"/>
      <c r="E3" s="627"/>
      <c r="F3" s="624"/>
      <c r="G3" s="624"/>
      <c r="H3" s="624"/>
      <c r="I3" s="624"/>
      <c r="J3" s="520"/>
      <c r="K3" s="520"/>
      <c r="L3" s="520"/>
      <c r="M3" s="520"/>
    </row>
    <row r="4" spans="1:13" s="518" customFormat="1" ht="16.5" thickBot="1">
      <c r="A4" s="601"/>
      <c r="B4" s="600"/>
      <c r="C4" s="520"/>
      <c r="D4" s="520"/>
      <c r="E4" s="627"/>
      <c r="F4" s="519"/>
      <c r="G4" s="624"/>
      <c r="H4" s="519"/>
      <c r="I4" s="624"/>
      <c r="J4" s="520"/>
      <c r="K4" s="520"/>
      <c r="L4" s="520"/>
      <c r="M4" s="520"/>
    </row>
    <row r="5" spans="1:13" s="518" customFormat="1" ht="16.5" thickBot="1">
      <c r="A5" s="769" t="s">
        <v>169</v>
      </c>
      <c r="B5" s="774"/>
      <c r="C5" s="520"/>
      <c r="D5" s="520"/>
      <c r="E5" s="627"/>
      <c r="F5" s="624"/>
      <c r="G5" s="624"/>
      <c r="H5" s="624"/>
      <c r="I5" s="624"/>
      <c r="J5" s="520"/>
      <c r="K5" s="520"/>
      <c r="L5" s="520"/>
      <c r="M5" s="520"/>
    </row>
    <row r="6" spans="1:13">
      <c r="A6" s="521" t="s">
        <v>170</v>
      </c>
      <c r="B6" s="309" t="s">
        <v>171</v>
      </c>
      <c r="G6" s="624"/>
      <c r="I6" s="624"/>
    </row>
    <row r="7" spans="1:13">
      <c r="A7" s="505" t="s">
        <v>172</v>
      </c>
      <c r="B7" s="299">
        <f>'ESA Table 2'!F63</f>
        <v>244638.79001254667</v>
      </c>
      <c r="F7" s="625"/>
      <c r="G7" s="624"/>
      <c r="H7" s="625"/>
      <c r="I7" s="624"/>
    </row>
    <row r="8" spans="1:13">
      <c r="A8" s="505" t="s">
        <v>173</v>
      </c>
      <c r="B8" s="309" t="s">
        <v>171</v>
      </c>
      <c r="F8" s="626"/>
      <c r="G8" s="624"/>
      <c r="H8" s="626"/>
      <c r="I8" s="624"/>
    </row>
    <row r="9" spans="1:13">
      <c r="A9" s="505" t="s">
        <v>174</v>
      </c>
      <c r="B9" s="299">
        <v>2266112</v>
      </c>
      <c r="F9" s="625"/>
      <c r="G9" s="624"/>
      <c r="H9" s="625"/>
      <c r="I9" s="629"/>
    </row>
    <row r="10" spans="1:13">
      <c r="A10" s="148" t="s">
        <v>175</v>
      </c>
      <c r="B10" s="312" t="s">
        <v>171</v>
      </c>
      <c r="F10" s="625"/>
      <c r="G10" s="624"/>
      <c r="H10" s="625"/>
      <c r="I10" s="629"/>
    </row>
    <row r="11" spans="1:13">
      <c r="A11" s="148" t="s">
        <v>176</v>
      </c>
      <c r="B11" s="301">
        <v>0.61</v>
      </c>
    </row>
    <row r="12" spans="1:13">
      <c r="A12" s="505" t="s">
        <v>177</v>
      </c>
      <c r="B12" s="301">
        <v>11.76</v>
      </c>
    </row>
    <row r="13" spans="1:13">
      <c r="A13" s="505" t="s">
        <v>178</v>
      </c>
      <c r="B13" s="301">
        <v>104.46</v>
      </c>
      <c r="C13" s="155" t="s">
        <v>140</v>
      </c>
    </row>
    <row r="14" spans="1:13">
      <c r="A14" s="155"/>
    </row>
    <row r="15" spans="1:13" ht="13.5" thickBot="1">
      <c r="A15" s="155"/>
      <c r="B15" s="155"/>
    </row>
    <row r="16" spans="1:13" ht="14.65" customHeight="1" thickBot="1">
      <c r="A16" s="769" t="s">
        <v>141</v>
      </c>
      <c r="B16" s="774"/>
    </row>
    <row r="17" spans="1:5">
      <c r="A17" s="521" t="s">
        <v>170</v>
      </c>
      <c r="B17" s="309" t="s">
        <v>12</v>
      </c>
    </row>
    <row r="18" spans="1:5">
      <c r="A18" s="505" t="s">
        <v>172</v>
      </c>
      <c r="B18" s="299">
        <v>0</v>
      </c>
    </row>
    <row r="19" spans="1:5">
      <c r="A19" s="505" t="s">
        <v>173</v>
      </c>
      <c r="B19" s="309" t="s">
        <v>12</v>
      </c>
    </row>
    <row r="20" spans="1:5">
      <c r="A20" s="505" t="s">
        <v>174</v>
      </c>
      <c r="B20" s="299">
        <v>0</v>
      </c>
    </row>
    <row r="21" spans="1:5">
      <c r="A21" s="148" t="s">
        <v>175</v>
      </c>
      <c r="B21" s="312" t="s">
        <v>12</v>
      </c>
    </row>
    <row r="22" spans="1:5">
      <c r="A22" s="148" t="s">
        <v>176</v>
      </c>
      <c r="B22" s="301">
        <v>0</v>
      </c>
    </row>
    <row r="23" spans="1:5">
      <c r="A23" s="505" t="s">
        <v>177</v>
      </c>
      <c r="B23" s="301">
        <v>0</v>
      </c>
    </row>
    <row r="24" spans="1:5">
      <c r="A24" s="505" t="s">
        <v>178</v>
      </c>
      <c r="B24" s="301">
        <v>0</v>
      </c>
    </row>
    <row r="25" spans="1:5">
      <c r="A25" s="155"/>
      <c r="B25" s="155"/>
    </row>
    <row r="26" spans="1:5" ht="13.5" thickBot="1">
      <c r="A26" s="155"/>
      <c r="B26" s="155"/>
    </row>
    <row r="27" spans="1:5" ht="16.5" thickBot="1">
      <c r="A27" s="769" t="s">
        <v>179</v>
      </c>
      <c r="B27" s="774"/>
      <c r="E27" s="628"/>
    </row>
    <row r="28" spans="1:5">
      <c r="A28" s="521" t="s">
        <v>170</v>
      </c>
      <c r="B28" s="309" t="s">
        <v>12</v>
      </c>
    </row>
    <row r="29" spans="1:5">
      <c r="A29" s="505" t="s">
        <v>172</v>
      </c>
      <c r="B29" s="299">
        <v>0</v>
      </c>
    </row>
    <row r="30" spans="1:5">
      <c r="A30" s="505" t="s">
        <v>173</v>
      </c>
      <c r="B30" s="309" t="s">
        <v>12</v>
      </c>
    </row>
    <row r="31" spans="1:5">
      <c r="A31" s="505" t="s">
        <v>174</v>
      </c>
      <c r="B31" s="299">
        <v>0</v>
      </c>
    </row>
    <row r="32" spans="1:5">
      <c r="A32" s="148" t="s">
        <v>175</v>
      </c>
      <c r="B32" s="312" t="s">
        <v>12</v>
      </c>
    </row>
    <row r="33" spans="1:7">
      <c r="A33" s="148" t="s">
        <v>176</v>
      </c>
      <c r="B33" s="301">
        <v>0</v>
      </c>
    </row>
    <row r="34" spans="1:7">
      <c r="A34" s="505" t="s">
        <v>180</v>
      </c>
      <c r="B34" s="301">
        <v>0</v>
      </c>
    </row>
    <row r="35" spans="1:7">
      <c r="A35" s="505" t="s">
        <v>181</v>
      </c>
      <c r="B35" s="301">
        <v>0</v>
      </c>
    </row>
    <row r="36" spans="1:7">
      <c r="A36" s="341"/>
      <c r="B36" s="302"/>
    </row>
    <row r="37" spans="1:7" ht="13.5" thickBot="1">
      <c r="A37" s="341"/>
      <c r="B37" s="302"/>
    </row>
    <row r="38" spans="1:7" ht="19.5" thickBot="1">
      <c r="A38" s="769" t="s">
        <v>182</v>
      </c>
      <c r="B38" s="774"/>
    </row>
    <row r="39" spans="1:7">
      <c r="A39" s="521" t="s">
        <v>170</v>
      </c>
      <c r="B39" s="309" t="s">
        <v>12</v>
      </c>
    </row>
    <row r="40" spans="1:7" ht="16.5" customHeight="1">
      <c r="A40" s="505" t="s">
        <v>172</v>
      </c>
      <c r="B40" s="429">
        <f>B7+B18+B29</f>
        <v>244638.79001254667</v>
      </c>
    </row>
    <row r="41" spans="1:7" ht="15" customHeight="1">
      <c r="A41" s="505" t="s">
        <v>173</v>
      </c>
      <c r="B41" s="310" t="s">
        <v>12</v>
      </c>
    </row>
    <row r="42" spans="1:7">
      <c r="A42" s="505" t="s">
        <v>174</v>
      </c>
      <c r="B42" s="429">
        <f>B9+B20+B31</f>
        <v>2266112</v>
      </c>
    </row>
    <row r="43" spans="1:7">
      <c r="A43" s="148" t="s">
        <v>175</v>
      </c>
      <c r="B43" s="311" t="s">
        <v>12</v>
      </c>
    </row>
    <row r="44" spans="1:7">
      <c r="A44" s="148" t="s">
        <v>176</v>
      </c>
      <c r="B44" s="300">
        <f>B11</f>
        <v>0.61</v>
      </c>
    </row>
    <row r="45" spans="1:7">
      <c r="A45" s="505" t="s">
        <v>183</v>
      </c>
      <c r="B45" s="300">
        <f t="shared" ref="B45:B46" si="0">B12</f>
        <v>11.76</v>
      </c>
    </row>
    <row r="46" spans="1:7">
      <c r="A46" s="505" t="s">
        <v>184</v>
      </c>
      <c r="B46" s="300">
        <f t="shared" si="0"/>
        <v>104.46</v>
      </c>
    </row>
    <row r="48" spans="1:7" ht="12.75" customHeight="1">
      <c r="A48" s="762" t="s">
        <v>185</v>
      </c>
      <c r="B48" s="762"/>
      <c r="C48" s="303"/>
      <c r="D48" s="303"/>
      <c r="E48" s="623"/>
      <c r="F48" s="303"/>
      <c r="G48" s="303"/>
    </row>
    <row r="49" spans="1:2" ht="27.75" customHeight="1">
      <c r="A49" s="792" t="s">
        <v>42</v>
      </c>
      <c r="B49" s="793"/>
    </row>
  </sheetData>
  <mergeCells count="9">
    <mergeCell ref="A38:B38"/>
    <mergeCell ref="A48:B48"/>
    <mergeCell ref="A49:B49"/>
    <mergeCell ref="A1:B1"/>
    <mergeCell ref="A2:B2"/>
    <mergeCell ref="A3:B3"/>
    <mergeCell ref="A5:B5"/>
    <mergeCell ref="A16:B16"/>
    <mergeCell ref="A27:B27"/>
  </mergeCells>
  <printOptions horizontalCentered="1" verticalCentered="1" headings="1"/>
  <pageMargins left="0.25" right="0.25" top="0.5" bottom="0.5" header="0.3" footer="0.3"/>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5"/>
  <sheetViews>
    <sheetView zoomScaleNormal="100" workbookViewId="0">
      <selection activeCell="D63" sqref="D63"/>
    </sheetView>
  </sheetViews>
  <sheetFormatPr defaultColWidth="9.28515625" defaultRowHeight="12.75"/>
  <cols>
    <col min="1" max="1" width="17.42578125" style="338" customWidth="1"/>
    <col min="2" max="4" width="14.7109375" style="338" customWidth="1"/>
    <col min="5" max="5" width="13.85546875" style="338" customWidth="1"/>
    <col min="6" max="6" width="14.140625" style="338" customWidth="1"/>
    <col min="7" max="7" width="14.7109375" style="338" customWidth="1"/>
    <col min="8" max="16384" width="9.28515625" style="338"/>
  </cols>
  <sheetData>
    <row r="1" spans="1:7" ht="15.75">
      <c r="A1" s="799" t="s">
        <v>186</v>
      </c>
      <c r="B1" s="800"/>
      <c r="C1" s="800"/>
      <c r="D1" s="800"/>
      <c r="E1" s="800"/>
      <c r="F1" s="800"/>
      <c r="G1" s="801"/>
    </row>
    <row r="2" spans="1:7" ht="15.75">
      <c r="A2" s="802" t="s">
        <v>1</v>
      </c>
      <c r="B2" s="803"/>
      <c r="C2" s="803"/>
      <c r="D2" s="803"/>
      <c r="E2" s="803"/>
      <c r="F2" s="803"/>
      <c r="G2" s="804"/>
    </row>
    <row r="3" spans="1:7" ht="16.5" thickBot="1">
      <c r="A3" s="805" t="s">
        <v>528</v>
      </c>
      <c r="B3" s="803"/>
      <c r="C3" s="803"/>
      <c r="D3" s="803"/>
      <c r="E3" s="803"/>
      <c r="F3" s="803"/>
      <c r="G3" s="804"/>
    </row>
    <row r="4" spans="1:7" ht="16.5" thickBot="1">
      <c r="A4" s="342" t="s">
        <v>169</v>
      </c>
      <c r="B4" s="351"/>
      <c r="C4" s="343"/>
      <c r="D4" s="343"/>
      <c r="E4" s="343"/>
      <c r="F4" s="343"/>
      <c r="G4" s="343"/>
    </row>
    <row r="5" spans="1:7" ht="13.5" thickBot="1">
      <c r="A5" s="344"/>
      <c r="B5" s="806" t="s">
        <v>187</v>
      </c>
      <c r="C5" s="806"/>
      <c r="D5" s="806"/>
      <c r="E5" s="806" t="s">
        <v>188</v>
      </c>
      <c r="F5" s="806"/>
      <c r="G5" s="807"/>
    </row>
    <row r="6" spans="1:7">
      <c r="A6" s="345" t="s">
        <v>189</v>
      </c>
      <c r="B6" s="607" t="s">
        <v>190</v>
      </c>
      <c r="C6" s="607" t="s">
        <v>191</v>
      </c>
      <c r="D6" s="607" t="s">
        <v>9</v>
      </c>
      <c r="E6" s="607" t="s">
        <v>190</v>
      </c>
      <c r="F6" s="607" t="s">
        <v>191</v>
      </c>
      <c r="G6" s="607" t="s">
        <v>9</v>
      </c>
    </row>
    <row r="7" spans="1:7">
      <c r="A7" s="232" t="s">
        <v>192</v>
      </c>
      <c r="B7" s="339">
        <v>15</v>
      </c>
      <c r="C7" s="339">
        <v>11641</v>
      </c>
      <c r="D7" s="353">
        <f>SUM(B7:C7)</f>
        <v>11656</v>
      </c>
      <c r="E7" s="733">
        <v>7</v>
      </c>
      <c r="F7" s="733">
        <v>164</v>
      </c>
      <c r="G7" s="353">
        <f t="shared" ref="G7:G18" si="0">SUM(E7:F7)</f>
        <v>171</v>
      </c>
    </row>
    <row r="8" spans="1:7">
      <c r="A8" s="233" t="s">
        <v>193</v>
      </c>
      <c r="B8" s="339">
        <v>17084</v>
      </c>
      <c r="C8" s="339">
        <v>0</v>
      </c>
      <c r="D8" s="353">
        <f t="shared" ref="D8:D18" si="1">SUM(B8:C8)</f>
        <v>17084</v>
      </c>
      <c r="E8" s="733">
        <v>25</v>
      </c>
      <c r="F8" s="733">
        <v>0</v>
      </c>
      <c r="G8" s="353">
        <f t="shared" si="0"/>
        <v>25</v>
      </c>
    </row>
    <row r="9" spans="1:7">
      <c r="A9" s="233" t="s">
        <v>194</v>
      </c>
      <c r="B9" s="339">
        <v>29886</v>
      </c>
      <c r="C9" s="339">
        <v>15030</v>
      </c>
      <c r="D9" s="353">
        <f t="shared" si="1"/>
        <v>44916</v>
      </c>
      <c r="E9" s="733">
        <v>292</v>
      </c>
      <c r="F9" s="733">
        <v>34</v>
      </c>
      <c r="G9" s="353">
        <f t="shared" si="0"/>
        <v>326</v>
      </c>
    </row>
    <row r="10" spans="1:7">
      <c r="A10" s="233" t="s">
        <v>195</v>
      </c>
      <c r="B10" s="339">
        <v>13725</v>
      </c>
      <c r="C10" s="339">
        <v>11</v>
      </c>
      <c r="D10" s="353">
        <f t="shared" si="1"/>
        <v>13736</v>
      </c>
      <c r="E10" s="733">
        <v>134</v>
      </c>
      <c r="F10" s="733">
        <v>0</v>
      </c>
      <c r="G10" s="353">
        <f t="shared" si="0"/>
        <v>134</v>
      </c>
    </row>
    <row r="11" spans="1:7">
      <c r="A11" s="233" t="s">
        <v>196</v>
      </c>
      <c r="B11" s="339">
        <v>2526</v>
      </c>
      <c r="C11" s="339">
        <v>997368</v>
      </c>
      <c r="D11" s="353">
        <f t="shared" si="1"/>
        <v>999894</v>
      </c>
      <c r="E11" s="733">
        <v>98</v>
      </c>
      <c r="F11" s="733">
        <v>5128</v>
      </c>
      <c r="G11" s="353">
        <f t="shared" si="0"/>
        <v>5226</v>
      </c>
    </row>
    <row r="12" spans="1:7">
      <c r="A12" s="233" t="s">
        <v>197</v>
      </c>
      <c r="B12" s="339">
        <v>10</v>
      </c>
      <c r="C12" s="339">
        <v>235276</v>
      </c>
      <c r="D12" s="353">
        <f t="shared" si="1"/>
        <v>235286</v>
      </c>
      <c r="E12" s="733">
        <v>0</v>
      </c>
      <c r="F12" s="733">
        <v>943</v>
      </c>
      <c r="G12" s="353">
        <f t="shared" si="0"/>
        <v>943</v>
      </c>
    </row>
    <row r="13" spans="1:7">
      <c r="A13" s="233" t="s">
        <v>198</v>
      </c>
      <c r="B13" s="339">
        <v>131956</v>
      </c>
      <c r="C13" s="339">
        <v>107940</v>
      </c>
      <c r="D13" s="353">
        <f t="shared" si="1"/>
        <v>239896</v>
      </c>
      <c r="E13" s="733">
        <v>516</v>
      </c>
      <c r="F13" s="733">
        <v>2155</v>
      </c>
      <c r="G13" s="353">
        <f t="shared" si="0"/>
        <v>2671</v>
      </c>
    </row>
    <row r="14" spans="1:7">
      <c r="A14" s="233" t="s">
        <v>199</v>
      </c>
      <c r="B14" s="339">
        <v>1046</v>
      </c>
      <c r="C14" s="339">
        <v>163216</v>
      </c>
      <c r="D14" s="353">
        <f t="shared" si="1"/>
        <v>164262</v>
      </c>
      <c r="E14" s="733">
        <v>35</v>
      </c>
      <c r="F14" s="733">
        <v>2283</v>
      </c>
      <c r="G14" s="353">
        <f t="shared" si="0"/>
        <v>2318</v>
      </c>
    </row>
    <row r="15" spans="1:7">
      <c r="A15" s="233" t="s">
        <v>200</v>
      </c>
      <c r="B15" s="339">
        <v>14372</v>
      </c>
      <c r="C15" s="339">
        <v>8245</v>
      </c>
      <c r="D15" s="353">
        <f t="shared" si="1"/>
        <v>22617</v>
      </c>
      <c r="E15" s="733">
        <v>79</v>
      </c>
      <c r="F15" s="733">
        <v>0</v>
      </c>
      <c r="G15" s="353">
        <f t="shared" si="0"/>
        <v>79</v>
      </c>
    </row>
    <row r="16" spans="1:7">
      <c r="A16" s="233" t="s">
        <v>201</v>
      </c>
      <c r="B16" s="339">
        <v>1188</v>
      </c>
      <c r="C16" s="339">
        <v>37199</v>
      </c>
      <c r="D16" s="353">
        <f t="shared" si="1"/>
        <v>38387</v>
      </c>
      <c r="E16" s="733">
        <v>100</v>
      </c>
      <c r="F16" s="733">
        <v>62</v>
      </c>
      <c r="G16" s="353">
        <f t="shared" si="0"/>
        <v>162</v>
      </c>
    </row>
    <row r="17" spans="1:7">
      <c r="A17" s="233" t="s">
        <v>202</v>
      </c>
      <c r="B17" s="339">
        <v>47331</v>
      </c>
      <c r="C17" s="339">
        <v>11227</v>
      </c>
      <c r="D17" s="353">
        <f t="shared" si="1"/>
        <v>58558</v>
      </c>
      <c r="E17" s="733">
        <v>471</v>
      </c>
      <c r="F17" s="733">
        <v>119</v>
      </c>
      <c r="G17" s="353">
        <f t="shared" si="0"/>
        <v>590</v>
      </c>
    </row>
    <row r="18" spans="1:7" ht="13.5" thickBot="1">
      <c r="A18" s="18" t="s">
        <v>203</v>
      </c>
      <c r="B18" s="353">
        <v>2420</v>
      </c>
      <c r="C18" s="353">
        <v>59163</v>
      </c>
      <c r="D18" s="353">
        <f t="shared" si="1"/>
        <v>61583</v>
      </c>
      <c r="E18" s="734">
        <v>14</v>
      </c>
      <c r="F18" s="734">
        <v>211</v>
      </c>
      <c r="G18" s="353">
        <f t="shared" si="0"/>
        <v>225</v>
      </c>
    </row>
    <row r="19" spans="1:7" ht="13.5" thickBot="1">
      <c r="A19" s="359" t="s">
        <v>9</v>
      </c>
      <c r="B19" s="360">
        <f>SUM(B7:B18)</f>
        <v>261559</v>
      </c>
      <c r="C19" s="360">
        <f>SUM(C7:C18)</f>
        <v>1646316</v>
      </c>
      <c r="D19" s="360">
        <f>SUM(D7:D18)</f>
        <v>1907875</v>
      </c>
      <c r="E19" s="360">
        <f>SUM(E7:E18)</f>
        <v>1771</v>
      </c>
      <c r="F19" s="360">
        <f t="shared" ref="F19:G19" si="2">SUM(F7:F18)</f>
        <v>11099</v>
      </c>
      <c r="G19" s="391">
        <f t="shared" si="2"/>
        <v>12870</v>
      </c>
    </row>
    <row r="20" spans="1:7" ht="13.5" thickBot="1"/>
    <row r="21" spans="1:7" ht="16.5" thickBot="1">
      <c r="A21" s="809" t="s">
        <v>141</v>
      </c>
      <c r="B21" s="810"/>
      <c r="C21" s="811"/>
      <c r="D21" s="350"/>
      <c r="E21" s="351"/>
      <c r="F21" s="351"/>
      <c r="G21" s="351"/>
    </row>
    <row r="22" spans="1:7" ht="13.5" thickBot="1">
      <c r="A22" s="352"/>
      <c r="B22" s="806" t="s">
        <v>187</v>
      </c>
      <c r="C22" s="806"/>
      <c r="D22" s="806"/>
      <c r="E22" s="806" t="s">
        <v>188</v>
      </c>
      <c r="F22" s="806"/>
      <c r="G22" s="807"/>
    </row>
    <row r="23" spans="1:7">
      <c r="A23" s="345" t="s">
        <v>189</v>
      </c>
      <c r="B23" s="607" t="s">
        <v>190</v>
      </c>
      <c r="C23" s="607" t="s">
        <v>191</v>
      </c>
      <c r="D23" s="607" t="s">
        <v>9</v>
      </c>
      <c r="E23" s="607" t="s">
        <v>190</v>
      </c>
      <c r="F23" s="607" t="s">
        <v>191</v>
      </c>
      <c r="G23" s="607" t="s">
        <v>9</v>
      </c>
    </row>
    <row r="24" spans="1:7">
      <c r="A24" s="232" t="s">
        <v>192</v>
      </c>
      <c r="B24" s="346"/>
      <c r="C24" s="346"/>
      <c r="D24" s="347">
        <f>SUM(B24:C24)</f>
        <v>0</v>
      </c>
      <c r="E24" s="346"/>
      <c r="F24" s="346"/>
      <c r="G24" s="347">
        <f>SUM(E24:F24)</f>
        <v>0</v>
      </c>
    </row>
    <row r="25" spans="1:7">
      <c r="A25" s="233" t="s">
        <v>193</v>
      </c>
      <c r="B25" s="346"/>
      <c r="C25" s="346"/>
      <c r="D25" s="347">
        <f t="shared" ref="D25:D35" si="3">SUM(B25:C25)</f>
        <v>0</v>
      </c>
      <c r="E25" s="346"/>
      <c r="F25" s="346"/>
      <c r="G25" s="347">
        <f t="shared" ref="G25:G35" si="4">SUM(E25:F25)</f>
        <v>0</v>
      </c>
    </row>
    <row r="26" spans="1:7">
      <c r="A26" s="233" t="s">
        <v>194</v>
      </c>
      <c r="B26" s="346"/>
      <c r="C26" s="346"/>
      <c r="D26" s="347">
        <f t="shared" si="3"/>
        <v>0</v>
      </c>
      <c r="E26" s="346"/>
      <c r="F26" s="346"/>
      <c r="G26" s="347">
        <f t="shared" si="4"/>
        <v>0</v>
      </c>
    </row>
    <row r="27" spans="1:7">
      <c r="A27" s="233" t="s">
        <v>195</v>
      </c>
      <c r="B27" s="346"/>
      <c r="C27" s="346"/>
      <c r="D27" s="347">
        <f t="shared" si="3"/>
        <v>0</v>
      </c>
      <c r="E27" s="346"/>
      <c r="F27" s="346"/>
      <c r="G27" s="347">
        <f t="shared" si="4"/>
        <v>0</v>
      </c>
    </row>
    <row r="28" spans="1:7">
      <c r="A28" s="233" t="s">
        <v>196</v>
      </c>
      <c r="B28" s="346"/>
      <c r="C28" s="346"/>
      <c r="D28" s="347">
        <f t="shared" si="3"/>
        <v>0</v>
      </c>
      <c r="E28" s="346"/>
      <c r="F28" s="346"/>
      <c r="G28" s="347">
        <f t="shared" si="4"/>
        <v>0</v>
      </c>
    </row>
    <row r="29" spans="1:7">
      <c r="A29" s="233" t="s">
        <v>197</v>
      </c>
      <c r="B29" s="346"/>
      <c r="C29" s="346"/>
      <c r="D29" s="347">
        <f t="shared" si="3"/>
        <v>0</v>
      </c>
      <c r="E29" s="346"/>
      <c r="F29" s="346"/>
      <c r="G29" s="347">
        <f t="shared" si="4"/>
        <v>0</v>
      </c>
    </row>
    <row r="30" spans="1:7">
      <c r="A30" s="233" t="s">
        <v>198</v>
      </c>
      <c r="B30" s="346"/>
      <c r="C30" s="346"/>
      <c r="D30" s="347">
        <f t="shared" si="3"/>
        <v>0</v>
      </c>
      <c r="E30" s="346"/>
      <c r="F30" s="346"/>
      <c r="G30" s="347">
        <f t="shared" si="4"/>
        <v>0</v>
      </c>
    </row>
    <row r="31" spans="1:7">
      <c r="A31" s="233" t="s">
        <v>199</v>
      </c>
      <c r="B31" s="346"/>
      <c r="C31" s="346"/>
      <c r="D31" s="347">
        <f t="shared" si="3"/>
        <v>0</v>
      </c>
      <c r="E31" s="346"/>
      <c r="F31" s="346"/>
      <c r="G31" s="347">
        <f t="shared" si="4"/>
        <v>0</v>
      </c>
    </row>
    <row r="32" spans="1:7">
      <c r="A32" s="233" t="s">
        <v>200</v>
      </c>
      <c r="B32" s="346"/>
      <c r="C32" s="346"/>
      <c r="D32" s="347">
        <f t="shared" si="3"/>
        <v>0</v>
      </c>
      <c r="E32" s="346"/>
      <c r="F32" s="346"/>
      <c r="G32" s="347">
        <f t="shared" si="4"/>
        <v>0</v>
      </c>
    </row>
    <row r="33" spans="1:7">
      <c r="A33" s="233" t="s">
        <v>201</v>
      </c>
      <c r="B33" s="346"/>
      <c r="C33" s="346"/>
      <c r="D33" s="347">
        <f t="shared" si="3"/>
        <v>0</v>
      </c>
      <c r="E33" s="346"/>
      <c r="F33" s="346"/>
      <c r="G33" s="347">
        <f t="shared" si="4"/>
        <v>0</v>
      </c>
    </row>
    <row r="34" spans="1:7">
      <c r="A34" s="233" t="s">
        <v>202</v>
      </c>
      <c r="B34" s="348"/>
      <c r="C34" s="348"/>
      <c r="D34" s="347">
        <f t="shared" si="3"/>
        <v>0</v>
      </c>
      <c r="E34" s="339"/>
      <c r="F34" s="339"/>
      <c r="G34" s="347">
        <f t="shared" si="4"/>
        <v>0</v>
      </c>
    </row>
    <row r="35" spans="1:7" ht="13.5" thickBot="1">
      <c r="A35" s="18" t="s">
        <v>203</v>
      </c>
      <c r="B35" s="349"/>
      <c r="C35" s="349"/>
      <c r="D35" s="347">
        <f t="shared" si="3"/>
        <v>0</v>
      </c>
      <c r="E35" s="353"/>
      <c r="F35" s="353"/>
      <c r="G35" s="347">
        <f t="shared" si="4"/>
        <v>0</v>
      </c>
    </row>
    <row r="36" spans="1:7" ht="13.5" thickBot="1">
      <c r="A36" s="359" t="s">
        <v>9</v>
      </c>
      <c r="B36" s="360">
        <f>SUM(B34:B35)</f>
        <v>0</v>
      </c>
      <c r="C36" s="360">
        <f>SUM(C34:C35)</f>
        <v>0</v>
      </c>
      <c r="D36" s="360">
        <f>SUM(D34:D35)</f>
        <v>0</v>
      </c>
      <c r="E36" s="360">
        <f>SUM(E34:E35)</f>
        <v>0</v>
      </c>
      <c r="F36" s="360">
        <f>SUM(F34:F35)</f>
        <v>0</v>
      </c>
      <c r="G36" s="391">
        <f>SUM(E36:F36)</f>
        <v>0</v>
      </c>
    </row>
    <row r="37" spans="1:7" ht="13.5" thickBot="1">
      <c r="A37" s="155"/>
      <c r="B37" s="155"/>
      <c r="C37" s="155"/>
      <c r="D37" s="155"/>
      <c r="E37" s="155"/>
      <c r="F37" s="155"/>
      <c r="G37" s="155"/>
    </row>
    <row r="38" spans="1:7" ht="16.5" thickBot="1">
      <c r="A38" s="809" t="s">
        <v>204</v>
      </c>
      <c r="B38" s="810"/>
      <c r="C38" s="810"/>
      <c r="D38" s="811"/>
      <c r="E38" s="354"/>
      <c r="F38" s="600"/>
      <c r="G38" s="600"/>
    </row>
    <row r="39" spans="1:7" ht="13.5" thickBot="1">
      <c r="A39" s="344"/>
      <c r="B39" s="806" t="s">
        <v>187</v>
      </c>
      <c r="C39" s="806"/>
      <c r="D39" s="806"/>
      <c r="E39" s="806" t="s">
        <v>205</v>
      </c>
      <c r="F39" s="806"/>
      <c r="G39" s="807"/>
    </row>
    <row r="40" spans="1:7">
      <c r="A40" s="345" t="s">
        <v>189</v>
      </c>
      <c r="B40" s="607" t="s">
        <v>190</v>
      </c>
      <c r="C40" s="607" t="s">
        <v>191</v>
      </c>
      <c r="D40" s="607" t="s">
        <v>9</v>
      </c>
      <c r="E40" s="607" t="s">
        <v>190</v>
      </c>
      <c r="F40" s="607" t="s">
        <v>191</v>
      </c>
      <c r="G40" s="607" t="s">
        <v>9</v>
      </c>
    </row>
    <row r="41" spans="1:7">
      <c r="A41" s="232" t="s">
        <v>192</v>
      </c>
      <c r="B41" s="346"/>
      <c r="C41" s="346"/>
      <c r="D41" s="347">
        <f>SUM(B41:C41)</f>
        <v>0</v>
      </c>
      <c r="E41" s="346"/>
      <c r="F41" s="346"/>
      <c r="G41" s="347">
        <f>SUM(E41:F41)</f>
        <v>0</v>
      </c>
    </row>
    <row r="42" spans="1:7">
      <c r="A42" s="233" t="s">
        <v>193</v>
      </c>
      <c r="B42" s="346"/>
      <c r="C42" s="346"/>
      <c r="D42" s="347">
        <f t="shared" ref="D42:D52" si="5">SUM(B42:C42)</f>
        <v>0</v>
      </c>
      <c r="E42" s="346"/>
      <c r="F42" s="346"/>
      <c r="G42" s="347">
        <f t="shared" ref="G42:G52" si="6">SUM(E42:F42)</f>
        <v>0</v>
      </c>
    </row>
    <row r="43" spans="1:7">
      <c r="A43" s="233" t="s">
        <v>194</v>
      </c>
      <c r="B43" s="346"/>
      <c r="C43" s="346"/>
      <c r="D43" s="347">
        <f t="shared" si="5"/>
        <v>0</v>
      </c>
      <c r="E43" s="346"/>
      <c r="F43" s="346"/>
      <c r="G43" s="347">
        <f t="shared" si="6"/>
        <v>0</v>
      </c>
    </row>
    <row r="44" spans="1:7">
      <c r="A44" s="233" t="s">
        <v>195</v>
      </c>
      <c r="B44" s="346"/>
      <c r="C44" s="346"/>
      <c r="D44" s="347">
        <f t="shared" si="5"/>
        <v>0</v>
      </c>
      <c r="E44" s="346"/>
      <c r="F44" s="346"/>
      <c r="G44" s="347">
        <f t="shared" si="6"/>
        <v>0</v>
      </c>
    </row>
    <row r="45" spans="1:7">
      <c r="A45" s="233" t="s">
        <v>196</v>
      </c>
      <c r="B45" s="346"/>
      <c r="C45" s="346"/>
      <c r="D45" s="347">
        <f t="shared" si="5"/>
        <v>0</v>
      </c>
      <c r="E45" s="346"/>
      <c r="F45" s="346"/>
      <c r="G45" s="347">
        <f t="shared" si="6"/>
        <v>0</v>
      </c>
    </row>
    <row r="46" spans="1:7">
      <c r="A46" s="233" t="s">
        <v>197</v>
      </c>
      <c r="B46" s="346"/>
      <c r="C46" s="346"/>
      <c r="D46" s="347">
        <f t="shared" si="5"/>
        <v>0</v>
      </c>
      <c r="E46" s="346"/>
      <c r="F46" s="346"/>
      <c r="G46" s="347">
        <f t="shared" si="6"/>
        <v>0</v>
      </c>
    </row>
    <row r="47" spans="1:7">
      <c r="A47" s="233" t="s">
        <v>198</v>
      </c>
      <c r="B47" s="346"/>
      <c r="C47" s="346"/>
      <c r="D47" s="347">
        <f t="shared" si="5"/>
        <v>0</v>
      </c>
      <c r="E47" s="346"/>
      <c r="F47" s="346"/>
      <c r="G47" s="347">
        <f t="shared" si="6"/>
        <v>0</v>
      </c>
    </row>
    <row r="48" spans="1:7">
      <c r="A48" s="233" t="s">
        <v>199</v>
      </c>
      <c r="B48" s="346"/>
      <c r="C48" s="346"/>
      <c r="D48" s="347">
        <f t="shared" si="5"/>
        <v>0</v>
      </c>
      <c r="E48" s="346"/>
      <c r="F48" s="346"/>
      <c r="G48" s="347">
        <f t="shared" si="6"/>
        <v>0</v>
      </c>
    </row>
    <row r="49" spans="1:7">
      <c r="A49" s="233" t="s">
        <v>200</v>
      </c>
      <c r="B49" s="346"/>
      <c r="C49" s="346"/>
      <c r="D49" s="347">
        <f t="shared" si="5"/>
        <v>0</v>
      </c>
      <c r="E49" s="346"/>
      <c r="F49" s="346"/>
      <c r="G49" s="347">
        <f t="shared" si="6"/>
        <v>0</v>
      </c>
    </row>
    <row r="50" spans="1:7">
      <c r="A50" s="233" t="s">
        <v>201</v>
      </c>
      <c r="B50" s="346"/>
      <c r="C50" s="346"/>
      <c r="D50" s="347">
        <f t="shared" si="5"/>
        <v>0</v>
      </c>
      <c r="E50" s="346"/>
      <c r="F50" s="346"/>
      <c r="G50" s="347">
        <f t="shared" si="6"/>
        <v>0</v>
      </c>
    </row>
    <row r="51" spans="1:7">
      <c r="A51" s="233" t="s">
        <v>202</v>
      </c>
      <c r="B51" s="348"/>
      <c r="C51" s="348"/>
      <c r="D51" s="347">
        <f t="shared" si="5"/>
        <v>0</v>
      </c>
      <c r="E51" s="339"/>
      <c r="F51" s="339"/>
      <c r="G51" s="347">
        <f t="shared" si="6"/>
        <v>0</v>
      </c>
    </row>
    <row r="52" spans="1:7">
      <c r="A52" s="18" t="s">
        <v>203</v>
      </c>
      <c r="B52" s="349"/>
      <c r="C52" s="349"/>
      <c r="D52" s="347">
        <f t="shared" si="5"/>
        <v>0</v>
      </c>
      <c r="E52" s="353"/>
      <c r="F52" s="353"/>
      <c r="G52" s="347">
        <f t="shared" si="6"/>
        <v>0</v>
      </c>
    </row>
    <row r="53" spans="1:7">
      <c r="A53" s="359" t="s">
        <v>9</v>
      </c>
      <c r="B53" s="360">
        <f>SUM(B51:B52)</f>
        <v>0</v>
      </c>
      <c r="C53" s="360">
        <f>SUM(C51:C52)</f>
        <v>0</v>
      </c>
      <c r="D53" s="360">
        <f>SUM(D51:D52)</f>
        <v>0</v>
      </c>
      <c r="E53" s="360">
        <f>SUM(E51:E52)</f>
        <v>0</v>
      </c>
      <c r="F53" s="360">
        <f>SUM(F51:F52)</f>
        <v>0</v>
      </c>
      <c r="G53" s="391">
        <f>SUM(E53:F53)</f>
        <v>0</v>
      </c>
    </row>
    <row r="54" spans="1:7">
      <c r="A54" s="355"/>
      <c r="B54" s="355"/>
      <c r="C54" s="355"/>
      <c r="D54" s="355"/>
      <c r="E54" s="355"/>
      <c r="F54" s="355"/>
      <c r="G54" s="355"/>
    </row>
    <row r="55" spans="1:7" ht="30" customHeight="1">
      <c r="A55" s="808" t="s">
        <v>206</v>
      </c>
      <c r="B55" s="808"/>
      <c r="C55" s="808"/>
      <c r="D55" s="808"/>
      <c r="E55" s="808"/>
      <c r="F55" s="808"/>
      <c r="G55" s="808"/>
    </row>
  </sheetData>
  <mergeCells count="12">
    <mergeCell ref="A55:G55"/>
    <mergeCell ref="A21:C21"/>
    <mergeCell ref="B22:D22"/>
    <mergeCell ref="E22:G22"/>
    <mergeCell ref="A38:D38"/>
    <mergeCell ref="B39:D39"/>
    <mergeCell ref="E39:G39"/>
    <mergeCell ref="A1:G1"/>
    <mergeCell ref="A2:G2"/>
    <mergeCell ref="A3:G3"/>
    <mergeCell ref="B5:D5"/>
    <mergeCell ref="E5:G5"/>
  </mergeCells>
  <printOptions horizontalCentered="1" verticalCentered="1" headings="1"/>
  <pageMargins left="0.25" right="0.25" top="0.5" bottom="0.5" header="0.3" footer="0.3"/>
  <pageSetup scale="95"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1"/>
  <sheetViews>
    <sheetView zoomScaleNormal="100" workbookViewId="0">
      <selection sqref="A1:I21"/>
    </sheetView>
  </sheetViews>
  <sheetFormatPr defaultColWidth="9.28515625" defaultRowHeight="12.75"/>
  <cols>
    <col min="1" max="1" width="15.42578125" style="338" customWidth="1"/>
    <col min="2" max="2" width="18.7109375" style="338" customWidth="1"/>
    <col min="3" max="3" width="13.5703125" style="338" customWidth="1"/>
    <col min="4" max="4" width="18.28515625" style="338" customWidth="1"/>
    <col min="5" max="5" width="15.7109375" style="338" customWidth="1"/>
    <col min="6" max="6" width="13.5703125" style="338" customWidth="1"/>
    <col min="7" max="7" width="14.7109375" style="338" bestFit="1" customWidth="1"/>
    <col min="8" max="8" width="12" style="338" customWidth="1"/>
    <col min="9" max="9" width="0.42578125" style="338" hidden="1" customWidth="1"/>
    <col min="10" max="16384" width="9.28515625" style="338"/>
  </cols>
  <sheetData>
    <row r="1" spans="1:9" ht="15.75">
      <c r="A1" s="812" t="s">
        <v>207</v>
      </c>
      <c r="B1" s="813"/>
      <c r="C1" s="813"/>
      <c r="D1" s="813"/>
      <c r="E1" s="813"/>
      <c r="F1" s="813"/>
      <c r="G1" s="813"/>
      <c r="H1" s="813"/>
      <c r="I1" s="814"/>
    </row>
    <row r="2" spans="1:9" ht="15.75">
      <c r="A2" s="801" t="s">
        <v>1</v>
      </c>
      <c r="B2" s="815"/>
      <c r="C2" s="815"/>
      <c r="D2" s="815"/>
      <c r="E2" s="815"/>
      <c r="F2" s="815"/>
      <c r="G2" s="815"/>
      <c r="H2" s="815"/>
      <c r="I2" s="602"/>
    </row>
    <row r="3" spans="1:9" ht="15.75">
      <c r="A3" s="816" t="s">
        <v>528</v>
      </c>
      <c r="B3" s="817"/>
      <c r="C3" s="817"/>
      <c r="D3" s="817"/>
      <c r="E3" s="817"/>
      <c r="F3" s="817"/>
      <c r="G3" s="817"/>
      <c r="H3" s="817"/>
      <c r="I3" s="356"/>
    </row>
    <row r="4" spans="1:9" ht="15.75">
      <c r="A4" s="818" t="s">
        <v>169</v>
      </c>
      <c r="B4" s="819"/>
      <c r="C4" s="603"/>
      <c r="D4" s="603"/>
      <c r="E4" s="603"/>
      <c r="F4" s="603"/>
      <c r="G4" s="603"/>
      <c r="H4" s="603"/>
      <c r="I4" s="357"/>
    </row>
    <row r="5" spans="1:9" ht="15.75">
      <c r="A5" s="394"/>
      <c r="B5" s="820" t="s">
        <v>208</v>
      </c>
      <c r="C5" s="821"/>
      <c r="D5" s="821"/>
      <c r="E5" s="821"/>
      <c r="F5" s="821"/>
      <c r="G5" s="821"/>
      <c r="H5" s="822"/>
    </row>
    <row r="6" spans="1:9" ht="63.75">
      <c r="A6" s="392" t="s">
        <v>189</v>
      </c>
      <c r="B6" s="358" t="s">
        <v>209</v>
      </c>
      <c r="C6" s="358" t="s">
        <v>210</v>
      </c>
      <c r="D6" s="358" t="s">
        <v>211</v>
      </c>
      <c r="E6" s="125" t="s">
        <v>212</v>
      </c>
      <c r="F6" s="358" t="s">
        <v>213</v>
      </c>
      <c r="G6" s="358" t="s">
        <v>214</v>
      </c>
      <c r="H6" s="358" t="s">
        <v>215</v>
      </c>
      <c r="I6" s="341"/>
    </row>
    <row r="7" spans="1:9">
      <c r="A7" s="233" t="s">
        <v>192</v>
      </c>
      <c r="B7" s="652">
        <v>46</v>
      </c>
      <c r="C7" s="702">
        <v>76</v>
      </c>
      <c r="D7" s="652">
        <v>0</v>
      </c>
      <c r="E7" s="652">
        <v>0</v>
      </c>
      <c r="F7" s="652">
        <v>0</v>
      </c>
      <c r="G7" s="652">
        <v>0</v>
      </c>
      <c r="H7" s="652">
        <v>0</v>
      </c>
      <c r="I7" s="431">
        <v>0</v>
      </c>
    </row>
    <row r="8" spans="1:9">
      <c r="A8" s="233" t="s">
        <v>193</v>
      </c>
      <c r="B8" s="652">
        <v>3</v>
      </c>
      <c r="C8" s="702">
        <v>11</v>
      </c>
      <c r="D8" s="652">
        <v>0</v>
      </c>
      <c r="E8" s="652">
        <v>0</v>
      </c>
      <c r="F8" s="652">
        <v>0</v>
      </c>
      <c r="G8" s="652">
        <v>0</v>
      </c>
      <c r="H8" s="652">
        <v>2</v>
      </c>
      <c r="I8" s="431">
        <v>1</v>
      </c>
    </row>
    <row r="9" spans="1:9">
      <c r="A9" s="233" t="s">
        <v>194</v>
      </c>
      <c r="B9" s="652">
        <v>24</v>
      </c>
      <c r="C9" s="702">
        <v>62</v>
      </c>
      <c r="D9" s="652">
        <v>0</v>
      </c>
      <c r="E9" s="652">
        <v>0</v>
      </c>
      <c r="F9" s="652">
        <v>4</v>
      </c>
      <c r="G9" s="652">
        <v>0</v>
      </c>
      <c r="H9" s="652">
        <v>0</v>
      </c>
      <c r="I9" s="431">
        <v>2</v>
      </c>
    </row>
    <row r="10" spans="1:9">
      <c r="A10" s="233" t="s">
        <v>195</v>
      </c>
      <c r="B10" s="652">
        <v>69</v>
      </c>
      <c r="C10" s="702">
        <v>52</v>
      </c>
      <c r="D10" s="652">
        <v>0</v>
      </c>
      <c r="E10" s="652">
        <v>0</v>
      </c>
      <c r="F10" s="652">
        <v>2</v>
      </c>
      <c r="G10" s="652">
        <v>0</v>
      </c>
      <c r="H10" s="652">
        <v>0</v>
      </c>
      <c r="I10" s="431">
        <v>0</v>
      </c>
    </row>
    <row r="11" spans="1:9">
      <c r="A11" s="233" t="s">
        <v>196</v>
      </c>
      <c r="B11" s="652">
        <v>309</v>
      </c>
      <c r="C11" s="702">
        <v>482</v>
      </c>
      <c r="D11" s="652">
        <v>0</v>
      </c>
      <c r="E11" s="652">
        <v>0</v>
      </c>
      <c r="F11" s="652">
        <v>77</v>
      </c>
      <c r="G11" s="652">
        <v>9</v>
      </c>
      <c r="H11" s="652">
        <v>10</v>
      </c>
      <c r="I11" s="431">
        <v>17</v>
      </c>
    </row>
    <row r="12" spans="1:9">
      <c r="A12" s="233" t="s">
        <v>197</v>
      </c>
      <c r="B12" s="652">
        <v>64</v>
      </c>
      <c r="C12" s="702">
        <v>97</v>
      </c>
      <c r="D12" s="652">
        <v>0</v>
      </c>
      <c r="E12" s="652">
        <v>0</v>
      </c>
      <c r="F12" s="652">
        <v>13</v>
      </c>
      <c r="G12" s="652">
        <v>3</v>
      </c>
      <c r="H12" s="652">
        <v>10</v>
      </c>
      <c r="I12" s="431">
        <v>10</v>
      </c>
    </row>
    <row r="13" spans="1:9">
      <c r="A13" s="233" t="s">
        <v>198</v>
      </c>
      <c r="B13" s="652">
        <v>578</v>
      </c>
      <c r="C13" s="702">
        <v>310</v>
      </c>
      <c r="D13" s="652">
        <v>0</v>
      </c>
      <c r="E13" s="652">
        <v>0</v>
      </c>
      <c r="F13" s="652">
        <v>24</v>
      </c>
      <c r="G13" s="652">
        <v>6</v>
      </c>
      <c r="H13" s="652">
        <v>0</v>
      </c>
      <c r="I13" s="431">
        <v>36</v>
      </c>
    </row>
    <row r="14" spans="1:9">
      <c r="A14" s="233" t="s">
        <v>199</v>
      </c>
      <c r="B14" s="652">
        <v>1015</v>
      </c>
      <c r="C14" s="702">
        <v>333</v>
      </c>
      <c r="D14" s="652">
        <v>0</v>
      </c>
      <c r="E14" s="652">
        <v>0</v>
      </c>
      <c r="F14" s="652">
        <v>23</v>
      </c>
      <c r="G14" s="652">
        <v>8</v>
      </c>
      <c r="H14" s="652">
        <v>3</v>
      </c>
      <c r="I14" s="431">
        <v>4</v>
      </c>
    </row>
    <row r="15" spans="1:9">
      <c r="A15" s="233" t="s">
        <v>200</v>
      </c>
      <c r="B15" s="652">
        <v>0</v>
      </c>
      <c r="C15" s="702">
        <v>2</v>
      </c>
      <c r="D15" s="652">
        <v>0</v>
      </c>
      <c r="E15" s="652">
        <v>0</v>
      </c>
      <c r="F15" s="652">
        <v>1</v>
      </c>
      <c r="G15" s="652">
        <v>0</v>
      </c>
      <c r="H15" s="652">
        <v>1</v>
      </c>
      <c r="I15" s="431">
        <v>1</v>
      </c>
    </row>
    <row r="16" spans="1:9">
      <c r="A16" s="233" t="s">
        <v>201</v>
      </c>
      <c r="B16" s="652">
        <v>0</v>
      </c>
      <c r="C16" s="702">
        <v>7</v>
      </c>
      <c r="D16" s="652">
        <v>0</v>
      </c>
      <c r="E16" s="652">
        <v>0</v>
      </c>
      <c r="F16" s="652">
        <v>1</v>
      </c>
      <c r="G16" s="652">
        <v>0</v>
      </c>
      <c r="H16" s="652">
        <v>0</v>
      </c>
      <c r="I16" s="431">
        <v>0</v>
      </c>
    </row>
    <row r="17" spans="1:9">
      <c r="A17" s="233" t="s">
        <v>202</v>
      </c>
      <c r="B17" s="652">
        <v>104</v>
      </c>
      <c r="C17" s="702">
        <v>145</v>
      </c>
      <c r="D17" s="652">
        <v>0</v>
      </c>
      <c r="E17" s="652">
        <v>0</v>
      </c>
      <c r="F17" s="652">
        <v>11</v>
      </c>
      <c r="G17" s="652">
        <v>1</v>
      </c>
      <c r="H17" s="652">
        <v>1</v>
      </c>
      <c r="I17" s="431">
        <v>3</v>
      </c>
    </row>
    <row r="18" spans="1:9" ht="13.5" thickBot="1">
      <c r="A18" s="393" t="s">
        <v>203</v>
      </c>
      <c r="B18" s="651">
        <v>10</v>
      </c>
      <c r="C18" s="703">
        <v>36</v>
      </c>
      <c r="D18" s="651">
        <v>0</v>
      </c>
      <c r="E18" s="651">
        <v>0</v>
      </c>
      <c r="F18" s="651">
        <v>0</v>
      </c>
      <c r="G18" s="651">
        <v>0</v>
      </c>
      <c r="H18" s="651">
        <v>0</v>
      </c>
      <c r="I18" s="432">
        <v>0</v>
      </c>
    </row>
    <row r="19" spans="1:9" ht="13.5" thickBot="1">
      <c r="A19" s="359" t="s">
        <v>9</v>
      </c>
      <c r="B19" s="653">
        <f>SUM(B7:B18)</f>
        <v>2222</v>
      </c>
      <c r="C19" s="653">
        <f t="shared" ref="C19:H19" si="0">SUM(C7:C18)</f>
        <v>1613</v>
      </c>
      <c r="D19" s="653">
        <f t="shared" si="0"/>
        <v>0</v>
      </c>
      <c r="E19" s="653">
        <f t="shared" si="0"/>
        <v>0</v>
      </c>
      <c r="F19" s="653">
        <f t="shared" si="0"/>
        <v>156</v>
      </c>
      <c r="G19" s="653">
        <f t="shared" si="0"/>
        <v>27</v>
      </c>
      <c r="H19" s="653">
        <f t="shared" si="0"/>
        <v>27</v>
      </c>
    </row>
    <row r="21" spans="1:9">
      <c r="A21" s="338" t="s">
        <v>42</v>
      </c>
    </row>
  </sheetData>
  <mergeCells count="5">
    <mergeCell ref="A1:I1"/>
    <mergeCell ref="A2:H2"/>
    <mergeCell ref="A3:H3"/>
    <mergeCell ref="A4:B4"/>
    <mergeCell ref="B5:H5"/>
  </mergeCells>
  <printOptions horizontalCentered="1" verticalCentered="1"/>
  <pageMargins left="0.25" right="0.25" top="0.5" bottom="0.5" header="0.3" footer="0.3"/>
  <pageSetup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8"/>
  <sheetViews>
    <sheetView zoomScale="90" zoomScaleNormal="90" workbookViewId="0">
      <selection sqref="A1:Q68"/>
    </sheetView>
  </sheetViews>
  <sheetFormatPr defaultColWidth="9.28515625" defaultRowHeight="12.75"/>
  <cols>
    <col min="1" max="1" width="10.5703125" style="338" customWidth="1"/>
    <col min="2" max="2" width="11.5703125" style="338" customWidth="1"/>
    <col min="3" max="3" width="9.7109375" style="338" customWidth="1"/>
    <col min="4" max="4" width="10.42578125" style="338" bestFit="1" customWidth="1"/>
    <col min="5" max="5" width="8" style="338" customWidth="1"/>
    <col min="6" max="6" width="11.28515625" style="519" customWidth="1"/>
    <col min="7" max="7" width="11.140625" style="519" bestFit="1" customWidth="1"/>
    <col min="8" max="8" width="10.42578125" style="338" customWidth="1"/>
    <col min="9" max="9" width="8" style="338" customWidth="1"/>
    <col min="10" max="10" width="11.5703125" style="338" customWidth="1"/>
    <col min="11" max="11" width="9.7109375" style="338" customWidth="1"/>
    <col min="12" max="12" width="10.42578125" style="338" customWidth="1"/>
    <col min="13" max="13" width="8" style="338" customWidth="1"/>
    <col min="14" max="14" width="11.5703125" style="338" customWidth="1"/>
    <col min="15" max="15" width="11.140625" style="338" bestFit="1" customWidth="1"/>
    <col min="16" max="16" width="10.42578125" style="338" customWidth="1"/>
    <col min="17" max="17" width="8" style="338" customWidth="1"/>
    <col min="18" max="16384" width="9.28515625" style="338"/>
  </cols>
  <sheetData>
    <row r="1" spans="1:17" ht="15.75">
      <c r="A1" s="795" t="s">
        <v>216</v>
      </c>
      <c r="B1" s="795"/>
      <c r="C1" s="795"/>
      <c r="D1" s="795"/>
      <c r="E1" s="795"/>
      <c r="F1" s="795"/>
      <c r="G1" s="795"/>
      <c r="H1" s="795"/>
      <c r="I1" s="795"/>
      <c r="J1" s="795"/>
      <c r="K1" s="795"/>
      <c r="L1" s="795"/>
      <c r="M1" s="795"/>
      <c r="N1" s="795"/>
      <c r="O1" s="795"/>
      <c r="P1" s="795"/>
      <c r="Q1" s="795"/>
    </row>
    <row r="2" spans="1:17" ht="15.75">
      <c r="A2" s="795" t="s">
        <v>1</v>
      </c>
      <c r="B2" s="795"/>
      <c r="C2" s="795"/>
      <c r="D2" s="795"/>
      <c r="E2" s="795"/>
      <c r="F2" s="795"/>
      <c r="G2" s="795"/>
      <c r="H2" s="795"/>
      <c r="I2" s="795"/>
      <c r="J2" s="795"/>
      <c r="K2" s="795"/>
      <c r="L2" s="795"/>
      <c r="M2" s="795"/>
      <c r="N2" s="795"/>
      <c r="O2" s="795"/>
      <c r="P2" s="795"/>
      <c r="Q2" s="795"/>
    </row>
    <row r="3" spans="1:17" ht="15.75">
      <c r="A3" s="826" t="s">
        <v>528</v>
      </c>
      <c r="B3" s="826"/>
      <c r="C3" s="826"/>
      <c r="D3" s="826"/>
      <c r="E3" s="826"/>
      <c r="F3" s="826"/>
      <c r="G3" s="826"/>
      <c r="H3" s="826"/>
      <c r="I3" s="826"/>
      <c r="J3" s="826"/>
      <c r="K3" s="826"/>
      <c r="L3" s="826"/>
      <c r="M3" s="826"/>
      <c r="N3" s="826"/>
      <c r="O3" s="826"/>
      <c r="P3" s="826"/>
      <c r="Q3" s="826"/>
    </row>
    <row r="4" spans="1:17" ht="15.75">
      <c r="A4" s="522" t="s">
        <v>169</v>
      </c>
      <c r="B4" s="523"/>
      <c r="C4" s="524"/>
      <c r="D4" s="524"/>
      <c r="E4" s="524"/>
      <c r="F4" s="524"/>
      <c r="G4" s="524"/>
      <c r="H4" s="524"/>
      <c r="I4" s="524"/>
      <c r="J4" s="524"/>
      <c r="K4" s="524"/>
      <c r="L4" s="524"/>
      <c r="M4" s="524"/>
      <c r="N4" s="524"/>
      <c r="O4" s="524"/>
      <c r="P4" s="524"/>
      <c r="Q4" s="524"/>
    </row>
    <row r="5" spans="1:17">
      <c r="A5" s="827" t="s">
        <v>217</v>
      </c>
      <c r="B5" s="823" t="s">
        <v>218</v>
      </c>
      <c r="C5" s="824"/>
      <c r="D5" s="824"/>
      <c r="E5" s="825"/>
      <c r="F5" s="823" t="s">
        <v>219</v>
      </c>
      <c r="G5" s="824"/>
      <c r="H5" s="824"/>
      <c r="I5" s="825"/>
      <c r="J5" s="823" t="s">
        <v>220</v>
      </c>
      <c r="K5" s="824"/>
      <c r="L5" s="824"/>
      <c r="M5" s="825"/>
      <c r="N5" s="823" t="s">
        <v>9</v>
      </c>
      <c r="O5" s="824"/>
      <c r="P5" s="824"/>
      <c r="Q5" s="825"/>
    </row>
    <row r="6" spans="1:17" ht="40.15" customHeight="1">
      <c r="A6" s="828"/>
      <c r="B6" s="830" t="s">
        <v>221</v>
      </c>
      <c r="C6" s="823" t="s">
        <v>222</v>
      </c>
      <c r="D6" s="824"/>
      <c r="E6" s="825"/>
      <c r="F6" s="830" t="s">
        <v>221</v>
      </c>
      <c r="G6" s="823" t="s">
        <v>222</v>
      </c>
      <c r="H6" s="824"/>
      <c r="I6" s="825"/>
      <c r="J6" s="830" t="s">
        <v>221</v>
      </c>
      <c r="K6" s="823" t="s">
        <v>222</v>
      </c>
      <c r="L6" s="824"/>
      <c r="M6" s="825"/>
      <c r="N6" s="830" t="s">
        <v>221</v>
      </c>
      <c r="O6" s="823" t="s">
        <v>222</v>
      </c>
      <c r="P6" s="824"/>
      <c r="Q6" s="825"/>
    </row>
    <row r="7" spans="1:17">
      <c r="A7" s="829"/>
      <c r="B7" s="831"/>
      <c r="C7" s="614" t="s">
        <v>223</v>
      </c>
      <c r="D7" s="614" t="s">
        <v>224</v>
      </c>
      <c r="E7" s="614" t="s">
        <v>225</v>
      </c>
      <c r="F7" s="831"/>
      <c r="G7" s="614" t="s">
        <v>223</v>
      </c>
      <c r="H7" s="614" t="s">
        <v>224</v>
      </c>
      <c r="I7" s="614" t="s">
        <v>225</v>
      </c>
      <c r="J7" s="831"/>
      <c r="K7" s="614" t="s">
        <v>223</v>
      </c>
      <c r="L7" s="614" t="s">
        <v>224</v>
      </c>
      <c r="M7" s="614" t="s">
        <v>225</v>
      </c>
      <c r="N7" s="831"/>
      <c r="O7" s="614" t="s">
        <v>223</v>
      </c>
      <c r="P7" s="614" t="s">
        <v>224</v>
      </c>
      <c r="Q7" s="614" t="s">
        <v>225</v>
      </c>
    </row>
    <row r="8" spans="1:17">
      <c r="A8" s="505" t="s">
        <v>226</v>
      </c>
      <c r="B8" s="423">
        <v>0</v>
      </c>
      <c r="C8" s="423">
        <v>0</v>
      </c>
      <c r="D8" s="525">
        <v>0</v>
      </c>
      <c r="E8" s="525">
        <v>0</v>
      </c>
      <c r="F8" s="424">
        <v>0</v>
      </c>
      <c r="G8" s="424">
        <v>0</v>
      </c>
      <c r="H8" s="525">
        <v>0</v>
      </c>
      <c r="I8" s="525">
        <v>0</v>
      </c>
      <c r="J8" s="423">
        <v>0</v>
      </c>
      <c r="K8" s="423">
        <v>0</v>
      </c>
      <c r="L8" s="525">
        <v>0</v>
      </c>
      <c r="M8" s="525">
        <v>0</v>
      </c>
      <c r="N8" s="423">
        <v>0</v>
      </c>
      <c r="O8" s="423">
        <v>0</v>
      </c>
      <c r="P8" s="525">
        <v>0</v>
      </c>
      <c r="Q8" s="525">
        <v>0</v>
      </c>
    </row>
    <row r="9" spans="1:17">
      <c r="A9" s="505" t="s">
        <v>227</v>
      </c>
      <c r="B9" s="423">
        <v>0</v>
      </c>
      <c r="C9" s="423">
        <v>0</v>
      </c>
      <c r="D9" s="525">
        <v>0</v>
      </c>
      <c r="E9" s="525">
        <v>0</v>
      </c>
      <c r="F9" s="526">
        <v>4646</v>
      </c>
      <c r="G9" s="526">
        <v>73560.479999999865</v>
      </c>
      <c r="H9" s="424">
        <v>0</v>
      </c>
      <c r="I9" s="424">
        <v>0</v>
      </c>
      <c r="J9" s="423">
        <v>0</v>
      </c>
      <c r="K9" s="423">
        <v>0</v>
      </c>
      <c r="L9" s="525">
        <v>0</v>
      </c>
      <c r="M9" s="525">
        <v>0</v>
      </c>
      <c r="N9" s="526">
        <v>4646</v>
      </c>
      <c r="O9" s="526">
        <v>73560.479999999865</v>
      </c>
      <c r="P9" s="423">
        <v>0</v>
      </c>
      <c r="Q9" s="423">
        <v>0</v>
      </c>
    </row>
    <row r="10" spans="1:17">
      <c r="A10" s="505" t="s">
        <v>228</v>
      </c>
      <c r="B10" s="423">
        <v>0</v>
      </c>
      <c r="C10" s="423">
        <v>0</v>
      </c>
      <c r="D10" s="525">
        <v>0</v>
      </c>
      <c r="E10" s="525">
        <v>0</v>
      </c>
      <c r="F10" s="424">
        <v>8224</v>
      </c>
      <c r="G10" s="423">
        <v>171078.3100125468</v>
      </c>
      <c r="H10" s="424">
        <v>0</v>
      </c>
      <c r="I10" s="424">
        <v>0</v>
      </c>
      <c r="J10" s="423">
        <v>0</v>
      </c>
      <c r="K10" s="423">
        <v>0</v>
      </c>
      <c r="L10" s="525">
        <v>0</v>
      </c>
      <c r="M10" s="525">
        <v>0</v>
      </c>
      <c r="N10" s="424">
        <v>8224</v>
      </c>
      <c r="O10" s="423">
        <v>171078.3100125468</v>
      </c>
      <c r="P10" s="424">
        <v>0</v>
      </c>
      <c r="Q10" s="424">
        <v>0</v>
      </c>
    </row>
    <row r="11" spans="1:17">
      <c r="A11" s="505" t="s">
        <v>229</v>
      </c>
      <c r="B11" s="423"/>
      <c r="C11" s="423"/>
      <c r="D11" s="424"/>
      <c r="E11" s="424"/>
      <c r="F11" s="424"/>
      <c r="G11" s="423"/>
      <c r="H11" s="424"/>
      <c r="I11" s="424"/>
      <c r="J11" s="423"/>
      <c r="K11" s="423"/>
      <c r="L11" s="424"/>
      <c r="M11" s="424"/>
      <c r="N11" s="423"/>
      <c r="O11" s="423"/>
      <c r="P11" s="424"/>
      <c r="Q11" s="424"/>
    </row>
    <row r="12" spans="1:17">
      <c r="A12" s="505" t="s">
        <v>230</v>
      </c>
      <c r="B12" s="423"/>
      <c r="C12" s="423"/>
      <c r="D12" s="424"/>
      <c r="E12" s="424"/>
      <c r="F12" s="424"/>
      <c r="G12" s="423"/>
      <c r="H12" s="423"/>
      <c r="I12" s="423"/>
      <c r="J12" s="423"/>
      <c r="K12" s="423"/>
      <c r="L12" s="424"/>
      <c r="M12" s="424"/>
      <c r="N12" s="423"/>
      <c r="O12" s="423"/>
      <c r="P12" s="424"/>
      <c r="Q12" s="424"/>
    </row>
    <row r="13" spans="1:17">
      <c r="A13" s="505" t="s">
        <v>231</v>
      </c>
      <c r="B13" s="423"/>
      <c r="C13" s="423"/>
      <c r="D13" s="424"/>
      <c r="E13" s="424"/>
      <c r="F13" s="424"/>
      <c r="G13" s="423"/>
      <c r="H13" s="423"/>
      <c r="I13" s="423"/>
      <c r="J13" s="423"/>
      <c r="K13" s="423"/>
      <c r="L13" s="424"/>
      <c r="M13" s="424"/>
      <c r="N13" s="423"/>
      <c r="O13" s="423"/>
      <c r="P13" s="424"/>
      <c r="Q13" s="424"/>
    </row>
    <row r="14" spans="1:17">
      <c r="A14" s="505" t="s">
        <v>232</v>
      </c>
      <c r="B14" s="423"/>
      <c r="C14" s="423"/>
      <c r="D14" s="424"/>
      <c r="E14" s="424"/>
      <c r="F14" s="424"/>
      <c r="G14" s="423"/>
      <c r="H14" s="423"/>
      <c r="I14" s="423"/>
      <c r="J14" s="423"/>
      <c r="K14" s="423"/>
      <c r="L14" s="424"/>
      <c r="M14" s="424"/>
      <c r="N14" s="423"/>
      <c r="O14" s="423"/>
      <c r="P14" s="424"/>
      <c r="Q14" s="424"/>
    </row>
    <row r="15" spans="1:17">
      <c r="A15" s="505" t="s">
        <v>233</v>
      </c>
      <c r="B15" s="423"/>
      <c r="C15" s="423"/>
      <c r="D15" s="424"/>
      <c r="E15" s="424"/>
      <c r="F15" s="424"/>
      <c r="G15" s="423"/>
      <c r="H15" s="423"/>
      <c r="I15" s="423"/>
      <c r="J15" s="423"/>
      <c r="K15" s="423"/>
      <c r="L15" s="424"/>
      <c r="M15" s="424"/>
      <c r="N15" s="423"/>
      <c r="O15" s="423"/>
      <c r="P15" s="424"/>
      <c r="Q15" s="424"/>
    </row>
    <row r="16" spans="1:17">
      <c r="A16" s="505" t="s">
        <v>234</v>
      </c>
      <c r="B16" s="423"/>
      <c r="C16" s="423"/>
      <c r="D16" s="424"/>
      <c r="E16" s="424"/>
      <c r="F16" s="424"/>
      <c r="G16" s="423"/>
      <c r="H16" s="423"/>
      <c r="I16" s="423"/>
      <c r="J16" s="423"/>
      <c r="K16" s="423"/>
      <c r="L16" s="424"/>
      <c r="M16" s="424"/>
      <c r="N16" s="423"/>
      <c r="O16" s="423"/>
      <c r="P16" s="424"/>
      <c r="Q16" s="424"/>
    </row>
    <row r="17" spans="1:17">
      <c r="A17" s="505" t="s">
        <v>235</v>
      </c>
      <c r="B17" s="423"/>
      <c r="C17" s="423"/>
      <c r="D17" s="424"/>
      <c r="E17" s="424"/>
      <c r="F17" s="424"/>
      <c r="G17" s="423"/>
      <c r="H17" s="423"/>
      <c r="I17" s="423"/>
      <c r="J17" s="423"/>
      <c r="K17" s="423"/>
      <c r="L17" s="424"/>
      <c r="M17" s="424"/>
      <c r="N17" s="423"/>
      <c r="O17" s="423"/>
      <c r="P17" s="424"/>
      <c r="Q17" s="424"/>
    </row>
    <row r="18" spans="1:17">
      <c r="A18" s="505" t="s">
        <v>236</v>
      </c>
      <c r="B18" s="423"/>
      <c r="C18" s="423"/>
      <c r="D18" s="424"/>
      <c r="E18" s="424"/>
      <c r="F18" s="424"/>
      <c r="G18" s="423"/>
      <c r="H18" s="423"/>
      <c r="I18" s="423"/>
      <c r="J18" s="423"/>
      <c r="K18" s="423"/>
      <c r="L18" s="424"/>
      <c r="M18" s="424"/>
      <c r="N18" s="423"/>
      <c r="O18" s="423"/>
      <c r="P18" s="424"/>
      <c r="Q18" s="424"/>
    </row>
    <row r="19" spans="1:17" ht="13.5" thickBot="1">
      <c r="A19" s="514" t="s">
        <v>237</v>
      </c>
      <c r="B19" s="423"/>
      <c r="C19" s="423"/>
      <c r="D19" s="424"/>
      <c r="E19" s="424"/>
      <c r="F19" s="424"/>
      <c r="G19" s="423"/>
      <c r="H19" s="423"/>
      <c r="I19" s="423"/>
      <c r="J19" s="423"/>
      <c r="K19" s="423"/>
      <c r="L19" s="424"/>
      <c r="M19" s="424"/>
      <c r="N19" s="423"/>
      <c r="O19" s="423"/>
      <c r="P19" s="424"/>
      <c r="Q19" s="424"/>
    </row>
    <row r="20" spans="1:17" s="744" customFormat="1" ht="13.5" thickBot="1">
      <c r="A20" s="741" t="s">
        <v>238</v>
      </c>
      <c r="B20" s="742">
        <f>SUM(B8:B19)</f>
        <v>0</v>
      </c>
      <c r="C20" s="742">
        <f t="shared" ref="C20:Q20" si="0">SUM(C8:C19)</f>
        <v>0</v>
      </c>
      <c r="D20" s="742">
        <f t="shared" si="0"/>
        <v>0</v>
      </c>
      <c r="E20" s="742">
        <f t="shared" si="0"/>
        <v>0</v>
      </c>
      <c r="F20" s="743">
        <f t="shared" si="0"/>
        <v>12870</v>
      </c>
      <c r="G20" s="743">
        <f t="shared" si="0"/>
        <v>244638.79001254667</v>
      </c>
      <c r="H20" s="742">
        <f t="shared" si="0"/>
        <v>0</v>
      </c>
      <c r="I20" s="742">
        <f t="shared" si="0"/>
        <v>0</v>
      </c>
      <c r="J20" s="742">
        <f t="shared" si="0"/>
        <v>0</v>
      </c>
      <c r="K20" s="742">
        <f t="shared" si="0"/>
        <v>0</v>
      </c>
      <c r="L20" s="742">
        <f t="shared" si="0"/>
        <v>0</v>
      </c>
      <c r="M20" s="742">
        <f t="shared" si="0"/>
        <v>0</v>
      </c>
      <c r="N20" s="742">
        <f t="shared" si="0"/>
        <v>12870</v>
      </c>
      <c r="O20" s="742">
        <f t="shared" si="0"/>
        <v>244638.79001254667</v>
      </c>
      <c r="P20" s="742">
        <f t="shared" si="0"/>
        <v>0</v>
      </c>
      <c r="Q20" s="742">
        <f t="shared" si="0"/>
        <v>0</v>
      </c>
    </row>
    <row r="21" spans="1:17">
      <c r="G21" s="655"/>
    </row>
    <row r="22" spans="1:17" s="156" customFormat="1" ht="12.75" customHeight="1">
      <c r="A22" s="832" t="s">
        <v>239</v>
      </c>
      <c r="B22" s="832"/>
      <c r="C22" s="832"/>
      <c r="D22" s="832"/>
      <c r="E22" s="832"/>
      <c r="F22" s="832"/>
      <c r="G22" s="832"/>
      <c r="H22" s="832"/>
      <c r="I22" s="832"/>
      <c r="J22" s="832"/>
      <c r="K22" s="832"/>
      <c r="L22" s="832"/>
      <c r="M22" s="832"/>
      <c r="N22" s="832"/>
      <c r="O22" s="832"/>
      <c r="P22" s="832"/>
      <c r="Q22" s="832"/>
    </row>
    <row r="23" spans="1:17" s="155" customFormat="1" ht="12.75" customHeight="1">
      <c r="A23" s="808" t="s">
        <v>206</v>
      </c>
      <c r="B23" s="808"/>
      <c r="C23" s="808"/>
      <c r="D23" s="808"/>
      <c r="E23" s="808"/>
      <c r="F23" s="808"/>
      <c r="G23" s="808"/>
      <c r="H23" s="808"/>
      <c r="I23" s="808"/>
      <c r="J23" s="808"/>
      <c r="K23" s="808"/>
      <c r="L23" s="808"/>
      <c r="M23" s="808"/>
      <c r="N23" s="808"/>
      <c r="O23" s="808"/>
      <c r="P23" s="808"/>
      <c r="Q23" s="808"/>
    </row>
    <row r="24" spans="1:17" ht="16.149999999999999" customHeight="1"/>
    <row r="25" spans="1:17" ht="15" customHeight="1">
      <c r="A25" s="529" t="s">
        <v>141</v>
      </c>
      <c r="B25" s="530"/>
      <c r="C25" s="531"/>
      <c r="D25" s="532"/>
      <c r="E25" s="533"/>
      <c r="F25" s="533"/>
      <c r="G25" s="533"/>
      <c r="H25" s="533"/>
      <c r="I25" s="533"/>
      <c r="J25" s="533"/>
      <c r="K25" s="533"/>
      <c r="L25" s="533"/>
      <c r="M25" s="533"/>
      <c r="N25" s="533"/>
      <c r="O25" s="533"/>
      <c r="P25" s="533"/>
      <c r="Q25" s="533"/>
    </row>
    <row r="26" spans="1:17">
      <c r="A26" s="606"/>
      <c r="B26" s="823" t="s">
        <v>218</v>
      </c>
      <c r="C26" s="824"/>
      <c r="D26" s="824"/>
      <c r="E26" s="825"/>
      <c r="F26" s="823" t="s">
        <v>219</v>
      </c>
      <c r="G26" s="824"/>
      <c r="H26" s="824"/>
      <c r="I26" s="825"/>
      <c r="J26" s="823" t="s">
        <v>220</v>
      </c>
      <c r="K26" s="824"/>
      <c r="L26" s="824"/>
      <c r="M26" s="825"/>
      <c r="N26" s="823" t="s">
        <v>9</v>
      </c>
      <c r="O26" s="824"/>
      <c r="P26" s="824"/>
      <c r="Q26" s="825"/>
    </row>
    <row r="27" spans="1:17" ht="13.15" hidden="1" customHeight="1">
      <c r="A27" s="534"/>
      <c r="B27" s="466" t="s">
        <v>240</v>
      </c>
      <c r="C27" s="614" t="s">
        <v>222</v>
      </c>
      <c r="D27" s="614"/>
      <c r="E27" s="614"/>
      <c r="F27" s="614" t="s">
        <v>221</v>
      </c>
      <c r="G27" s="614" t="s">
        <v>222</v>
      </c>
      <c r="H27" s="614"/>
      <c r="I27" s="614"/>
      <c r="J27" s="466" t="s">
        <v>221</v>
      </c>
      <c r="K27" s="614" t="s">
        <v>222</v>
      </c>
      <c r="L27" s="614"/>
      <c r="M27" s="614"/>
      <c r="N27" s="466" t="s">
        <v>221</v>
      </c>
      <c r="O27" s="614" t="s">
        <v>222</v>
      </c>
      <c r="P27" s="614"/>
      <c r="Q27" s="614"/>
    </row>
    <row r="28" spans="1:17" ht="13.15" hidden="1" customHeight="1">
      <c r="A28" s="535"/>
      <c r="B28" s="604"/>
      <c r="C28" s="606" t="s">
        <v>223</v>
      </c>
      <c r="D28" s="606" t="s">
        <v>224</v>
      </c>
      <c r="E28" s="606" t="s">
        <v>225</v>
      </c>
      <c r="F28" s="606"/>
      <c r="G28" s="606" t="s">
        <v>223</v>
      </c>
      <c r="H28" s="606" t="s">
        <v>224</v>
      </c>
      <c r="I28" s="606" t="s">
        <v>225</v>
      </c>
      <c r="J28" s="604"/>
      <c r="K28" s="606" t="s">
        <v>223</v>
      </c>
      <c r="L28" s="606" t="s">
        <v>224</v>
      </c>
      <c r="M28" s="606" t="s">
        <v>225</v>
      </c>
      <c r="N28" s="604"/>
      <c r="O28" s="606" t="s">
        <v>223</v>
      </c>
      <c r="P28" s="606" t="s">
        <v>224</v>
      </c>
      <c r="Q28" s="606" t="s">
        <v>225</v>
      </c>
    </row>
    <row r="29" spans="1:17" ht="13.15" customHeight="1">
      <c r="A29" s="827" t="s">
        <v>217</v>
      </c>
      <c r="B29" s="830" t="s">
        <v>240</v>
      </c>
      <c r="C29" s="837" t="s">
        <v>222</v>
      </c>
      <c r="D29" s="838"/>
      <c r="E29" s="839"/>
      <c r="F29" s="830" t="s">
        <v>221</v>
      </c>
      <c r="G29" s="608"/>
      <c r="H29" s="536"/>
      <c r="I29" s="537"/>
      <c r="J29" s="830" t="s">
        <v>221</v>
      </c>
      <c r="K29" s="538"/>
      <c r="L29" s="536"/>
      <c r="M29" s="537"/>
      <c r="N29" s="539"/>
      <c r="O29" s="538"/>
      <c r="P29" s="536"/>
      <c r="Q29" s="537"/>
    </row>
    <row r="30" spans="1:17" ht="28.5" customHeight="1">
      <c r="A30" s="828"/>
      <c r="B30" s="836"/>
      <c r="C30" s="833"/>
      <c r="D30" s="834"/>
      <c r="E30" s="835"/>
      <c r="F30" s="836"/>
      <c r="G30" s="833" t="s">
        <v>222</v>
      </c>
      <c r="H30" s="834"/>
      <c r="I30" s="835"/>
      <c r="J30" s="836"/>
      <c r="K30" s="833" t="s">
        <v>222</v>
      </c>
      <c r="L30" s="834"/>
      <c r="M30" s="835"/>
      <c r="N30" s="836" t="s">
        <v>221</v>
      </c>
      <c r="O30" s="833" t="s">
        <v>222</v>
      </c>
      <c r="P30" s="834"/>
      <c r="Q30" s="835"/>
    </row>
    <row r="31" spans="1:17">
      <c r="A31" s="829"/>
      <c r="B31" s="831"/>
      <c r="C31" s="605" t="s">
        <v>223</v>
      </c>
      <c r="D31" s="614" t="s">
        <v>224</v>
      </c>
      <c r="E31" s="614" t="s">
        <v>225</v>
      </c>
      <c r="F31" s="831"/>
      <c r="G31" s="605" t="s">
        <v>223</v>
      </c>
      <c r="H31" s="614" t="s">
        <v>224</v>
      </c>
      <c r="I31" s="614" t="s">
        <v>225</v>
      </c>
      <c r="J31" s="831"/>
      <c r="K31" s="605" t="s">
        <v>223</v>
      </c>
      <c r="L31" s="614" t="s">
        <v>224</v>
      </c>
      <c r="M31" s="614" t="s">
        <v>225</v>
      </c>
      <c r="N31" s="831"/>
      <c r="O31" s="605" t="s">
        <v>223</v>
      </c>
      <c r="P31" s="614" t="s">
        <v>224</v>
      </c>
      <c r="Q31" s="614" t="s">
        <v>225</v>
      </c>
    </row>
    <row r="32" spans="1:17">
      <c r="A32" s="505" t="s">
        <v>226</v>
      </c>
      <c r="B32" s="263"/>
      <c r="C32" s="263"/>
      <c r="D32" s="263"/>
      <c r="E32" s="263"/>
      <c r="F32" s="525"/>
      <c r="G32" s="525"/>
      <c r="H32" s="263"/>
      <c r="I32" s="263"/>
      <c r="J32" s="263"/>
      <c r="K32" s="263"/>
      <c r="L32" s="263"/>
      <c r="M32" s="263"/>
      <c r="N32" s="263"/>
      <c r="O32" s="263"/>
      <c r="P32" s="263"/>
      <c r="Q32" s="263"/>
    </row>
    <row r="33" spans="1:17">
      <c r="A33" s="505" t="s">
        <v>227</v>
      </c>
      <c r="B33" s="250"/>
      <c r="C33" s="250"/>
      <c r="D33" s="250"/>
      <c r="E33" s="250"/>
      <c r="F33" s="525"/>
      <c r="G33" s="525"/>
      <c r="H33" s="263"/>
      <c r="I33" s="263"/>
      <c r="J33" s="263"/>
      <c r="K33" s="263"/>
      <c r="L33" s="250"/>
      <c r="M33" s="250"/>
      <c r="N33" s="263"/>
      <c r="O33" s="263"/>
      <c r="P33" s="263"/>
      <c r="Q33" s="263"/>
    </row>
    <row r="34" spans="1:17">
      <c r="A34" s="505" t="s">
        <v>228</v>
      </c>
      <c r="B34" s="263"/>
      <c r="C34" s="263"/>
      <c r="D34" s="263"/>
      <c r="E34" s="263"/>
      <c r="F34" s="525"/>
      <c r="G34" s="525"/>
      <c r="H34" s="263"/>
      <c r="I34" s="263"/>
      <c r="J34" s="263"/>
      <c r="K34" s="263"/>
      <c r="L34" s="263"/>
      <c r="M34" s="263"/>
      <c r="N34" s="263"/>
      <c r="O34" s="263"/>
      <c r="P34" s="263"/>
      <c r="Q34" s="263"/>
    </row>
    <row r="35" spans="1:17">
      <c r="A35" s="505" t="s">
        <v>229</v>
      </c>
      <c r="B35" s="263"/>
      <c r="C35" s="263"/>
      <c r="D35" s="263"/>
      <c r="E35" s="263"/>
      <c r="F35" s="525"/>
      <c r="G35" s="525"/>
      <c r="H35" s="263"/>
      <c r="I35" s="263"/>
      <c r="J35" s="263"/>
      <c r="K35" s="263"/>
      <c r="L35" s="263"/>
      <c r="M35" s="263"/>
      <c r="N35" s="263"/>
      <c r="O35" s="263"/>
      <c r="P35" s="263"/>
      <c r="Q35" s="263"/>
    </row>
    <row r="36" spans="1:17">
      <c r="A36" s="505" t="s">
        <v>230</v>
      </c>
      <c r="B36" s="263"/>
      <c r="C36" s="263"/>
      <c r="D36" s="263"/>
      <c r="E36" s="263"/>
      <c r="F36" s="525"/>
      <c r="G36" s="525"/>
      <c r="H36" s="263"/>
      <c r="I36" s="263"/>
      <c r="J36" s="263"/>
      <c r="K36" s="263"/>
      <c r="L36" s="263"/>
      <c r="M36" s="263"/>
      <c r="N36" s="263"/>
      <c r="O36" s="263"/>
      <c r="P36" s="263"/>
      <c r="Q36" s="263"/>
    </row>
    <row r="37" spans="1:17">
      <c r="A37" s="505" t="s">
        <v>231</v>
      </c>
      <c r="B37" s="263"/>
      <c r="C37" s="263"/>
      <c r="D37" s="263"/>
      <c r="E37" s="263"/>
      <c r="F37" s="525"/>
      <c r="G37" s="525"/>
      <c r="H37" s="263"/>
      <c r="I37" s="263"/>
      <c r="J37" s="263"/>
      <c r="K37" s="263"/>
      <c r="L37" s="263"/>
      <c r="M37" s="263"/>
      <c r="N37" s="263"/>
      <c r="O37" s="263"/>
      <c r="P37" s="263"/>
      <c r="Q37" s="263"/>
    </row>
    <row r="38" spans="1:17">
      <c r="A38" s="505" t="s">
        <v>232</v>
      </c>
      <c r="B38" s="263"/>
      <c r="C38" s="263"/>
      <c r="D38" s="263"/>
      <c r="E38" s="263"/>
      <c r="F38" s="525"/>
      <c r="G38" s="525"/>
      <c r="H38" s="263"/>
      <c r="I38" s="263"/>
      <c r="J38" s="263"/>
      <c r="K38" s="263"/>
      <c r="L38" s="263"/>
      <c r="M38" s="263"/>
      <c r="N38" s="263"/>
      <c r="O38" s="263"/>
      <c r="P38" s="263"/>
      <c r="Q38" s="263"/>
    </row>
    <row r="39" spans="1:17">
      <c r="A39" s="505" t="s">
        <v>233</v>
      </c>
      <c r="B39" s="263"/>
      <c r="C39" s="263"/>
      <c r="D39" s="263"/>
      <c r="E39" s="263"/>
      <c r="F39" s="525"/>
      <c r="G39" s="525"/>
      <c r="H39" s="263"/>
      <c r="I39" s="263"/>
      <c r="J39" s="263"/>
      <c r="K39" s="263"/>
      <c r="L39" s="263"/>
      <c r="M39" s="263"/>
      <c r="N39" s="263"/>
      <c r="O39" s="263"/>
      <c r="P39" s="263"/>
      <c r="Q39" s="263"/>
    </row>
    <row r="40" spans="1:17">
      <c r="A40" s="505" t="s">
        <v>234</v>
      </c>
      <c r="B40" s="263"/>
      <c r="C40" s="263"/>
      <c r="D40" s="263"/>
      <c r="E40" s="263"/>
      <c r="F40" s="525"/>
      <c r="G40" s="525"/>
      <c r="H40" s="263"/>
      <c r="I40" s="263"/>
      <c r="J40" s="263"/>
      <c r="K40" s="263"/>
      <c r="L40" s="263"/>
      <c r="M40" s="263"/>
      <c r="N40" s="263"/>
      <c r="O40" s="263"/>
      <c r="P40" s="263"/>
      <c r="Q40" s="263"/>
    </row>
    <row r="41" spans="1:17">
      <c r="A41" s="505" t="s">
        <v>235</v>
      </c>
      <c r="B41" s="263"/>
      <c r="C41" s="263"/>
      <c r="D41" s="263"/>
      <c r="E41" s="263"/>
      <c r="F41" s="525"/>
      <c r="G41" s="525"/>
      <c r="H41" s="263"/>
      <c r="I41" s="263"/>
      <c r="J41" s="263"/>
      <c r="K41" s="263"/>
      <c r="L41" s="263"/>
      <c r="M41" s="263"/>
      <c r="N41" s="263"/>
      <c r="O41" s="263"/>
      <c r="P41" s="263"/>
      <c r="Q41" s="263"/>
    </row>
    <row r="42" spans="1:17">
      <c r="A42" s="505" t="s">
        <v>236</v>
      </c>
      <c r="B42" s="263"/>
      <c r="C42" s="263"/>
      <c r="D42" s="263"/>
      <c r="E42" s="263"/>
      <c r="F42" s="525"/>
      <c r="G42" s="525"/>
      <c r="H42" s="263"/>
      <c r="I42" s="263"/>
      <c r="J42" s="263"/>
      <c r="K42" s="263"/>
      <c r="L42" s="263"/>
      <c r="M42" s="263"/>
      <c r="N42" s="263"/>
      <c r="O42" s="263"/>
      <c r="P42" s="263"/>
      <c r="Q42" s="263"/>
    </row>
    <row r="43" spans="1:17" ht="13.5" thickBot="1">
      <c r="A43" s="514" t="s">
        <v>237</v>
      </c>
      <c r="B43" s="540"/>
      <c r="C43" s="540"/>
      <c r="D43" s="540"/>
      <c r="E43" s="540"/>
      <c r="F43" s="541"/>
      <c r="G43" s="541"/>
      <c r="H43" s="540"/>
      <c r="I43" s="540"/>
      <c r="J43" s="540"/>
      <c r="K43" s="540"/>
      <c r="L43" s="540"/>
      <c r="M43" s="540"/>
      <c r="N43" s="540"/>
      <c r="O43" s="540"/>
      <c r="P43" s="540"/>
      <c r="Q43" s="540"/>
    </row>
    <row r="44" spans="1:17" ht="13.5" thickBot="1">
      <c r="A44" s="359" t="s">
        <v>238</v>
      </c>
      <c r="B44" s="527">
        <f>SUM(B32:B43)</f>
        <v>0</v>
      </c>
      <c r="C44" s="527">
        <f t="shared" ref="C44:Q44" si="1">SUM(C32:C43)</f>
        <v>0</v>
      </c>
      <c r="D44" s="527">
        <f t="shared" si="1"/>
        <v>0</v>
      </c>
      <c r="E44" s="527">
        <f t="shared" si="1"/>
        <v>0</v>
      </c>
      <c r="F44" s="528">
        <f t="shared" si="1"/>
        <v>0</v>
      </c>
      <c r="G44" s="528">
        <f t="shared" si="1"/>
        <v>0</v>
      </c>
      <c r="H44" s="527">
        <f t="shared" si="1"/>
        <v>0</v>
      </c>
      <c r="I44" s="527">
        <f t="shared" si="1"/>
        <v>0</v>
      </c>
      <c r="J44" s="527">
        <f t="shared" si="1"/>
        <v>0</v>
      </c>
      <c r="K44" s="527">
        <f t="shared" si="1"/>
        <v>0</v>
      </c>
      <c r="L44" s="527">
        <f t="shared" si="1"/>
        <v>0</v>
      </c>
      <c r="M44" s="527">
        <f t="shared" si="1"/>
        <v>0</v>
      </c>
      <c r="N44" s="527">
        <f t="shared" si="1"/>
        <v>0</v>
      </c>
      <c r="O44" s="527">
        <f t="shared" si="1"/>
        <v>0</v>
      </c>
      <c r="P44" s="527">
        <f t="shared" si="1"/>
        <v>0</v>
      </c>
      <c r="Q44" s="542">
        <f t="shared" si="1"/>
        <v>0</v>
      </c>
    </row>
    <row r="45" spans="1:17">
      <c r="A45" s="543"/>
      <c r="B45" s="544"/>
      <c r="C45" s="544"/>
      <c r="D45" s="544"/>
      <c r="E45" s="544"/>
      <c r="F45" s="545"/>
      <c r="G45" s="545"/>
      <c r="H45" s="544"/>
      <c r="I45" s="544"/>
      <c r="J45" s="544"/>
      <c r="K45" s="544"/>
      <c r="L45" s="544"/>
      <c r="M45" s="544"/>
      <c r="N45" s="544"/>
      <c r="O45" s="544"/>
      <c r="P45" s="544"/>
      <c r="Q45" s="546"/>
    </row>
    <row r="46" spans="1:17">
      <c r="A46" s="832" t="s">
        <v>241</v>
      </c>
      <c r="B46" s="832"/>
      <c r="C46" s="832"/>
      <c r="D46" s="832"/>
      <c r="E46" s="832"/>
      <c r="F46" s="832"/>
      <c r="G46" s="832"/>
      <c r="H46" s="832"/>
      <c r="I46" s="832"/>
      <c r="J46" s="832"/>
      <c r="K46" s="832"/>
      <c r="L46" s="832"/>
      <c r="M46" s="832"/>
      <c r="N46" s="832"/>
      <c r="O46" s="832"/>
      <c r="P46" s="832"/>
      <c r="Q46" s="832"/>
    </row>
    <row r="47" spans="1:17">
      <c r="A47" s="808" t="s">
        <v>206</v>
      </c>
      <c r="B47" s="808"/>
      <c r="C47" s="808"/>
      <c r="D47" s="808"/>
      <c r="E47" s="808"/>
      <c r="F47" s="808"/>
      <c r="G47" s="808"/>
      <c r="H47" s="808"/>
      <c r="I47" s="808"/>
      <c r="J47" s="808"/>
      <c r="K47" s="808"/>
      <c r="L47" s="808"/>
      <c r="M47" s="808"/>
      <c r="N47" s="808"/>
      <c r="O47" s="808"/>
      <c r="P47" s="808"/>
      <c r="Q47" s="808"/>
    </row>
    <row r="48" spans="1:17">
      <c r="A48" s="157"/>
      <c r="B48" s="157"/>
      <c r="C48" s="157"/>
      <c r="D48" s="157"/>
      <c r="E48" s="157"/>
      <c r="F48" s="447"/>
      <c r="G48" s="447"/>
      <c r="H48" s="157"/>
      <c r="I48" s="157"/>
      <c r="J48" s="157"/>
      <c r="K48" s="157"/>
      <c r="L48" s="157"/>
      <c r="M48" s="157"/>
      <c r="N48" s="157"/>
      <c r="O48" s="157"/>
      <c r="P48" s="355"/>
      <c r="Q48" s="355"/>
    </row>
    <row r="49" spans="1:17" ht="15.75">
      <c r="A49" s="529" t="s">
        <v>204</v>
      </c>
      <c r="B49" s="530"/>
      <c r="C49" s="531"/>
      <c r="D49" s="531"/>
      <c r="E49" s="532"/>
      <c r="F49" s="547"/>
      <c r="G49" s="547"/>
      <c r="H49" s="547"/>
      <c r="I49" s="547"/>
      <c r="J49" s="547"/>
      <c r="K49" s="547"/>
      <c r="L49" s="547"/>
      <c r="M49" s="547"/>
      <c r="N49" s="547"/>
      <c r="O49" s="547"/>
      <c r="P49" s="547"/>
      <c r="Q49" s="547"/>
    </row>
    <row r="50" spans="1:17">
      <c r="A50" s="827" t="s">
        <v>217</v>
      </c>
      <c r="B50" s="823" t="s">
        <v>218</v>
      </c>
      <c r="C50" s="824"/>
      <c r="D50" s="824"/>
      <c r="E50" s="825"/>
      <c r="F50" s="823" t="s">
        <v>219</v>
      </c>
      <c r="G50" s="824"/>
      <c r="H50" s="824"/>
      <c r="I50" s="825"/>
      <c r="J50" s="823" t="s">
        <v>220</v>
      </c>
      <c r="K50" s="824"/>
      <c r="L50" s="824"/>
      <c r="M50" s="825"/>
      <c r="N50" s="823" t="s">
        <v>9</v>
      </c>
      <c r="O50" s="824"/>
      <c r="P50" s="824"/>
      <c r="Q50" s="825"/>
    </row>
    <row r="51" spans="1:17" ht="33.75" customHeight="1">
      <c r="A51" s="828"/>
      <c r="B51" s="830" t="s">
        <v>240</v>
      </c>
      <c r="C51" s="823" t="s">
        <v>222</v>
      </c>
      <c r="D51" s="824"/>
      <c r="E51" s="825"/>
      <c r="F51" s="830" t="s">
        <v>240</v>
      </c>
      <c r="G51" s="823" t="s">
        <v>222</v>
      </c>
      <c r="H51" s="824"/>
      <c r="I51" s="825"/>
      <c r="J51" s="830" t="s">
        <v>240</v>
      </c>
      <c r="K51" s="823" t="s">
        <v>222</v>
      </c>
      <c r="L51" s="824"/>
      <c r="M51" s="825"/>
      <c r="N51" s="830" t="s">
        <v>240</v>
      </c>
      <c r="O51" s="823" t="s">
        <v>222</v>
      </c>
      <c r="P51" s="824"/>
      <c r="Q51" s="825"/>
    </row>
    <row r="52" spans="1:17" ht="19.5" customHeight="1">
      <c r="A52" s="829"/>
      <c r="B52" s="831"/>
      <c r="C52" s="614" t="s">
        <v>223</v>
      </c>
      <c r="D52" s="614" t="s">
        <v>224</v>
      </c>
      <c r="E52" s="614" t="s">
        <v>225</v>
      </c>
      <c r="F52" s="831"/>
      <c r="G52" s="614" t="s">
        <v>223</v>
      </c>
      <c r="H52" s="614" t="s">
        <v>224</v>
      </c>
      <c r="I52" s="614" t="s">
        <v>225</v>
      </c>
      <c r="J52" s="831"/>
      <c r="K52" s="614" t="s">
        <v>223</v>
      </c>
      <c r="L52" s="614" t="s">
        <v>224</v>
      </c>
      <c r="M52" s="614" t="s">
        <v>225</v>
      </c>
      <c r="N52" s="831"/>
      <c r="O52" s="614" t="s">
        <v>223</v>
      </c>
      <c r="P52" s="614" t="s">
        <v>224</v>
      </c>
      <c r="Q52" s="614" t="s">
        <v>225</v>
      </c>
    </row>
    <row r="53" spans="1:17">
      <c r="A53" s="505" t="s">
        <v>226</v>
      </c>
      <c r="B53" s="263"/>
      <c r="C53" s="263"/>
      <c r="D53" s="263"/>
      <c r="E53" s="263"/>
      <c r="F53" s="525"/>
      <c r="G53" s="525"/>
      <c r="H53" s="263"/>
      <c r="I53" s="263"/>
      <c r="J53" s="263"/>
      <c r="K53" s="263"/>
      <c r="L53" s="263"/>
      <c r="M53" s="263"/>
      <c r="N53" s="263"/>
      <c r="O53" s="263"/>
      <c r="P53" s="263"/>
      <c r="Q53" s="263"/>
    </row>
    <row r="54" spans="1:17">
      <c r="A54" s="505" t="s">
        <v>227</v>
      </c>
      <c r="B54" s="250"/>
      <c r="C54" s="250"/>
      <c r="D54" s="250"/>
      <c r="E54" s="250"/>
      <c r="F54" s="525"/>
      <c r="G54" s="525"/>
      <c r="H54" s="263"/>
      <c r="I54" s="263"/>
      <c r="J54" s="263"/>
      <c r="K54" s="263"/>
      <c r="L54" s="250"/>
      <c r="M54" s="250"/>
      <c r="N54" s="263"/>
      <c r="O54" s="263"/>
      <c r="P54" s="263"/>
      <c r="Q54" s="263"/>
    </row>
    <row r="55" spans="1:17">
      <c r="A55" s="505" t="s">
        <v>228</v>
      </c>
      <c r="B55" s="263"/>
      <c r="C55" s="263"/>
      <c r="D55" s="263"/>
      <c r="E55" s="263"/>
      <c r="F55" s="525"/>
      <c r="G55" s="525"/>
      <c r="H55" s="263"/>
      <c r="I55" s="263"/>
      <c r="J55" s="263"/>
      <c r="K55" s="263"/>
      <c r="L55" s="263"/>
      <c r="M55" s="263"/>
      <c r="N55" s="263"/>
      <c r="O55" s="263"/>
      <c r="P55" s="263"/>
      <c r="Q55" s="263"/>
    </row>
    <row r="56" spans="1:17">
      <c r="A56" s="505" t="s">
        <v>229</v>
      </c>
      <c r="B56" s="263"/>
      <c r="C56" s="263"/>
      <c r="D56" s="263"/>
      <c r="E56" s="263"/>
      <c r="F56" s="525"/>
      <c r="G56" s="525"/>
      <c r="H56" s="263"/>
      <c r="I56" s="263"/>
      <c r="J56" s="263"/>
      <c r="K56" s="263"/>
      <c r="L56" s="263"/>
      <c r="M56" s="263"/>
      <c r="N56" s="263"/>
      <c r="O56" s="263"/>
      <c r="P56" s="263"/>
      <c r="Q56" s="263"/>
    </row>
    <row r="57" spans="1:17">
      <c r="A57" s="505" t="s">
        <v>230</v>
      </c>
      <c r="B57" s="263"/>
      <c r="C57" s="263"/>
      <c r="D57" s="263"/>
      <c r="E57" s="263"/>
      <c r="F57" s="525"/>
      <c r="G57" s="525"/>
      <c r="H57" s="263"/>
      <c r="I57" s="263"/>
      <c r="J57" s="263"/>
      <c r="K57" s="263"/>
      <c r="L57" s="263"/>
      <c r="M57" s="263"/>
      <c r="N57" s="263"/>
      <c r="O57" s="263"/>
      <c r="P57" s="263"/>
      <c r="Q57" s="263"/>
    </row>
    <row r="58" spans="1:17">
      <c r="A58" s="505" t="s">
        <v>231</v>
      </c>
      <c r="B58" s="263"/>
      <c r="C58" s="263"/>
      <c r="D58" s="263"/>
      <c r="E58" s="263"/>
      <c r="F58" s="525"/>
      <c r="G58" s="525"/>
      <c r="H58" s="263"/>
      <c r="I58" s="263"/>
      <c r="J58" s="263"/>
      <c r="K58" s="263"/>
      <c r="L58" s="263"/>
      <c r="M58" s="263"/>
      <c r="N58" s="263"/>
      <c r="O58" s="263"/>
      <c r="P58" s="263"/>
      <c r="Q58" s="263"/>
    </row>
    <row r="59" spans="1:17">
      <c r="A59" s="505" t="s">
        <v>232</v>
      </c>
      <c r="B59" s="263"/>
      <c r="C59" s="263"/>
      <c r="D59" s="263"/>
      <c r="E59" s="263"/>
      <c r="F59" s="525"/>
      <c r="G59" s="525"/>
      <c r="H59" s="263"/>
      <c r="I59" s="263"/>
      <c r="J59" s="263"/>
      <c r="K59" s="263"/>
      <c r="L59" s="263"/>
      <c r="M59" s="263"/>
      <c r="N59" s="263"/>
      <c r="O59" s="263"/>
      <c r="P59" s="263"/>
      <c r="Q59" s="263"/>
    </row>
    <row r="60" spans="1:17">
      <c r="A60" s="505" t="s">
        <v>233</v>
      </c>
      <c r="B60" s="263"/>
      <c r="C60" s="263"/>
      <c r="D60" s="263"/>
      <c r="E60" s="263"/>
      <c r="F60" s="525"/>
      <c r="G60" s="525"/>
      <c r="H60" s="263"/>
      <c r="I60" s="263"/>
      <c r="J60" s="263"/>
      <c r="K60" s="263"/>
      <c r="L60" s="263"/>
      <c r="M60" s="263"/>
      <c r="N60" s="263"/>
      <c r="O60" s="263"/>
      <c r="P60" s="263"/>
      <c r="Q60" s="263"/>
    </row>
    <row r="61" spans="1:17">
      <c r="A61" s="505" t="s">
        <v>234</v>
      </c>
      <c r="B61" s="263"/>
      <c r="C61" s="263"/>
      <c r="D61" s="263"/>
      <c r="E61" s="263"/>
      <c r="F61" s="525"/>
      <c r="G61" s="525"/>
      <c r="H61" s="263"/>
      <c r="I61" s="263"/>
      <c r="J61" s="263"/>
      <c r="K61" s="263"/>
      <c r="L61" s="263"/>
      <c r="M61" s="263"/>
      <c r="N61" s="263"/>
      <c r="O61" s="263"/>
      <c r="P61" s="263"/>
      <c r="Q61" s="263"/>
    </row>
    <row r="62" spans="1:17">
      <c r="A62" s="505" t="s">
        <v>235</v>
      </c>
      <c r="B62" s="263"/>
      <c r="C62" s="263"/>
      <c r="D62" s="263"/>
      <c r="E62" s="263"/>
      <c r="F62" s="525"/>
      <c r="G62" s="525"/>
      <c r="H62" s="263"/>
      <c r="I62" s="263"/>
      <c r="J62" s="263"/>
      <c r="K62" s="263"/>
      <c r="L62" s="263"/>
      <c r="M62" s="263"/>
      <c r="N62" s="263"/>
      <c r="O62" s="263"/>
      <c r="P62" s="263"/>
      <c r="Q62" s="263"/>
    </row>
    <row r="63" spans="1:17">
      <c r="A63" s="505" t="s">
        <v>236</v>
      </c>
      <c r="B63" s="263"/>
      <c r="C63" s="263"/>
      <c r="D63" s="263"/>
      <c r="E63" s="263"/>
      <c r="F63" s="525"/>
      <c r="G63" s="525"/>
      <c r="H63" s="263"/>
      <c r="I63" s="263"/>
      <c r="J63" s="263"/>
      <c r="K63" s="263"/>
      <c r="L63" s="263"/>
      <c r="M63" s="263"/>
      <c r="N63" s="263"/>
      <c r="O63" s="263"/>
      <c r="P63" s="263"/>
      <c r="Q63" s="263"/>
    </row>
    <row r="64" spans="1:17" ht="13.5" thickBot="1">
      <c r="A64" s="514" t="s">
        <v>237</v>
      </c>
      <c r="B64" s="540"/>
      <c r="C64" s="540"/>
      <c r="D64" s="540"/>
      <c r="E64" s="540"/>
      <c r="F64" s="541"/>
      <c r="G64" s="541"/>
      <c r="H64" s="540"/>
      <c r="I64" s="540"/>
      <c r="J64" s="540"/>
      <c r="K64" s="540"/>
      <c r="L64" s="540"/>
      <c r="M64" s="540"/>
      <c r="N64" s="540"/>
      <c r="O64" s="540"/>
      <c r="P64" s="540"/>
      <c r="Q64" s="540"/>
    </row>
    <row r="65" spans="1:17" ht="13.5" thickBot="1">
      <c r="A65" s="359" t="s">
        <v>238</v>
      </c>
      <c r="B65" s="527">
        <f>SUM(B53:B64)</f>
        <v>0</v>
      </c>
      <c r="C65" s="527">
        <f t="shared" ref="C65:Q65" si="2">SUM(C53:C64)</f>
        <v>0</v>
      </c>
      <c r="D65" s="527">
        <f t="shared" si="2"/>
        <v>0</v>
      </c>
      <c r="E65" s="527">
        <f t="shared" si="2"/>
        <v>0</v>
      </c>
      <c r="F65" s="528">
        <f t="shared" si="2"/>
        <v>0</v>
      </c>
      <c r="G65" s="528">
        <f t="shared" si="2"/>
        <v>0</v>
      </c>
      <c r="H65" s="527">
        <f t="shared" si="2"/>
        <v>0</v>
      </c>
      <c r="I65" s="527">
        <f t="shared" si="2"/>
        <v>0</v>
      </c>
      <c r="J65" s="527">
        <f t="shared" si="2"/>
        <v>0</v>
      </c>
      <c r="K65" s="527">
        <f t="shared" si="2"/>
        <v>0</v>
      </c>
      <c r="L65" s="527">
        <f t="shared" si="2"/>
        <v>0</v>
      </c>
      <c r="M65" s="527">
        <f t="shared" si="2"/>
        <v>0</v>
      </c>
      <c r="N65" s="527">
        <f t="shared" si="2"/>
        <v>0</v>
      </c>
      <c r="O65" s="527">
        <f t="shared" si="2"/>
        <v>0</v>
      </c>
      <c r="P65" s="527">
        <f t="shared" si="2"/>
        <v>0</v>
      </c>
      <c r="Q65" s="542">
        <f t="shared" si="2"/>
        <v>0</v>
      </c>
    </row>
    <row r="67" spans="1:17">
      <c r="A67" s="840" t="s">
        <v>242</v>
      </c>
      <c r="B67" s="840"/>
      <c r="C67" s="840"/>
      <c r="D67" s="840"/>
      <c r="E67" s="840"/>
      <c r="F67" s="840"/>
      <c r="G67" s="840"/>
      <c r="H67" s="840"/>
      <c r="I67" s="840"/>
      <c r="J67" s="840"/>
      <c r="K67" s="840"/>
      <c r="L67" s="840"/>
      <c r="M67" s="840"/>
      <c r="N67" s="840"/>
      <c r="O67" s="840"/>
      <c r="P67" s="840"/>
      <c r="Q67" s="840"/>
    </row>
    <row r="68" spans="1:17">
      <c r="A68" s="808" t="s">
        <v>206</v>
      </c>
      <c r="B68" s="808"/>
      <c r="C68" s="808"/>
      <c r="D68" s="808"/>
      <c r="E68" s="808"/>
      <c r="F68" s="808"/>
      <c r="G68" s="808"/>
      <c r="H68" s="808"/>
      <c r="I68" s="808"/>
      <c r="J68" s="808"/>
      <c r="K68" s="808"/>
      <c r="L68" s="808"/>
      <c r="M68" s="808"/>
      <c r="N68" s="808"/>
      <c r="O68" s="808"/>
      <c r="P68" s="808"/>
      <c r="Q68" s="808"/>
    </row>
  </sheetData>
  <mergeCells count="48">
    <mergeCell ref="N51:N52"/>
    <mergeCell ref="O51:Q51"/>
    <mergeCell ref="A67:Q67"/>
    <mergeCell ref="A68:Q68"/>
    <mergeCell ref="B51:B52"/>
    <mergeCell ref="C51:E51"/>
    <mergeCell ref="F51:F52"/>
    <mergeCell ref="G51:I51"/>
    <mergeCell ref="J51:J52"/>
    <mergeCell ref="K51:M51"/>
    <mergeCell ref="A50:A52"/>
    <mergeCell ref="B50:E50"/>
    <mergeCell ref="F50:I50"/>
    <mergeCell ref="J50:M50"/>
    <mergeCell ref="N50:Q50"/>
    <mergeCell ref="K30:M30"/>
    <mergeCell ref="N30:N31"/>
    <mergeCell ref="O30:Q30"/>
    <mergeCell ref="A46:Q46"/>
    <mergeCell ref="A47:Q47"/>
    <mergeCell ref="A29:A31"/>
    <mergeCell ref="B29:B31"/>
    <mergeCell ref="C29:E30"/>
    <mergeCell ref="F29:F31"/>
    <mergeCell ref="J29:J31"/>
    <mergeCell ref="G30:I30"/>
    <mergeCell ref="A22:Q22"/>
    <mergeCell ref="A23:Q23"/>
    <mergeCell ref="B26:E26"/>
    <mergeCell ref="F26:I26"/>
    <mergeCell ref="J26:M26"/>
    <mergeCell ref="N26:Q26"/>
    <mergeCell ref="O6:Q6"/>
    <mergeCell ref="A1:Q1"/>
    <mergeCell ref="A2:Q2"/>
    <mergeCell ref="A3:Q3"/>
    <mergeCell ref="A5:A7"/>
    <mergeCell ref="B5:E5"/>
    <mergeCell ref="F5:I5"/>
    <mergeCell ref="J5:M5"/>
    <mergeCell ref="N5:Q5"/>
    <mergeCell ref="B6:B7"/>
    <mergeCell ref="C6:E6"/>
    <mergeCell ref="F6:F7"/>
    <mergeCell ref="G6:I6"/>
    <mergeCell ref="J6:J7"/>
    <mergeCell ref="K6:M6"/>
    <mergeCell ref="N6:N7"/>
  </mergeCells>
  <printOptions horizontalCentered="1" verticalCentered="1" headings="1"/>
  <pageMargins left="0.25" right="0.25" top="0.5" bottom="0.5" header="0.3" footer="0.3"/>
  <pageSetup scale="56"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2019-04-23T07:00:00+00:00</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7BF179-A580-4B15-B8A7-E6F0B99283E3}"/>
</file>

<file path=customXml/itemProps2.xml><?xml version="1.0" encoding="utf-8"?>
<ds:datastoreItem xmlns:ds="http://schemas.openxmlformats.org/officeDocument/2006/customXml" ds:itemID="{93540C34-B68F-4BD1-AD6F-E521573F6D81}">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ecc6efdc-9fbe-4e3e-82c8-219f2cfe80fc"/>
    <ds:schemaRef ds:uri="http://www.w3.org/XML/1998/namespace"/>
    <ds:schemaRef ds:uri="http://purl.org/dc/elements/1.1/"/>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ESA Table 1</vt:lpstr>
      <vt:lpstr>ESA Table 1A</vt:lpstr>
      <vt:lpstr>ESA Table 2</vt:lpstr>
      <vt:lpstr>ESA Table 2A</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3'!Print_Area</vt:lpstr>
      <vt:lpstr>'ESA Table 4A'!Print_Area</vt:lpstr>
      <vt:lpstr>'ESA Table 4B'!Print_Area</vt:lpstr>
      <vt:lpstr>'ESA Table 5'!Print_Area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SoCalGas MAR2019 Low Income Monthly Report Tables</dc:title>
  <dc:subject/>
  <dc:creator>O Drain, Mary</dc:creator>
  <cp:keywords/>
  <dc:description/>
  <cp:lastModifiedBy>Noguera-Zagala, Denise M</cp:lastModifiedBy>
  <cp:revision/>
  <cp:lastPrinted>2019-04-22T21:27:50Z</cp:lastPrinted>
  <dcterms:created xsi:type="dcterms:W3CDTF">1996-10-14T23:33:28Z</dcterms:created>
  <dcterms:modified xsi:type="dcterms:W3CDTF">2019-04-22T22:06:15Z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SCG March 2019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ies>
</file>