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InkAnnotation="0" defaultThemeVersion="124226"/>
  <mc:AlternateContent xmlns:mc="http://schemas.openxmlformats.org/markup-compatibility/2006">
    <mc:Choice Requires="x15">
      <x15ac:absPath xmlns:x15ac="http://schemas.microsoft.com/office/spreadsheetml/2010/11/ac" url="https://capuc-my.sharepoint.com/personal/gillian_weaver_cpuc_ca_gov/Documents/Monthly Reports/August 2019/"/>
    </mc:Choice>
  </mc:AlternateContent>
  <xr:revisionPtr revIDLastSave="0" documentId="8_{E3131B0A-217E-47DF-9EC2-8E4F9E95585A}" xr6:coauthVersionLast="45" xr6:coauthVersionMax="45" xr10:uidLastSave="{00000000-0000-0000-0000-000000000000}"/>
  <bookViews>
    <workbookView xWindow="-120" yWindow="-120" windowWidth="25440" windowHeight="15390" tabRatio="761" xr2:uid="{00000000-000D-0000-FFFF-FFFF00000000}"/>
  </bookViews>
  <sheets>
    <sheet name="ESA Table 1" sheetId="2" r:id="rId1"/>
    <sheet name="ESA Table 1A" sheetId="37" r:id="rId2"/>
    <sheet name="ESA Table 2" sheetId="61"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51" r:id="rId12"/>
    <sheet name="CARE Table 1" sheetId="14"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20" r:id="rId21"/>
    <sheet name="CARE Table 10" sheetId="28" r:id="rId22"/>
    <sheet name="CARE Table 11" sheetId="2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P" localSheetId="2">'[1]Form Front'!#REF!</definedName>
    <definedName name="\P" localSheetId="6">'[1]Form Front'!#REF!</definedName>
    <definedName name="\P">'[1]Form Front'!#REF!</definedName>
    <definedName name="\s" localSheetId="2">[2]CSIBA!#REF!</definedName>
    <definedName name="\s" localSheetId="6">[2]CSIBA!#REF!</definedName>
    <definedName name="\s">[2]CSIBA!#REF!</definedName>
    <definedName name="__123Graph_A" localSheetId="2" hidden="1">[3]reports!#REF!</definedName>
    <definedName name="__123Graph_A" localSheetId="6" hidden="1">[3]reports!#REF!</definedName>
    <definedName name="__123Graph_A" hidden="1">[3]reports!#REF!</definedName>
    <definedName name="__123Graph_AGraph2" localSheetId="2" hidden="1">'[4]Annuity Plan'!#REF!</definedName>
    <definedName name="__123Graph_AGraph2" localSheetId="6" hidden="1">'[4]Annuity Plan'!#REF!</definedName>
    <definedName name="__123Graph_AGraph2" hidden="1">'[4]Annuity Plan'!#REF!</definedName>
    <definedName name="__123Graph_AGraph4" localSheetId="2" hidden="1">'[4]Annuity Plan'!#REF!</definedName>
    <definedName name="__123Graph_AGraph4" localSheetId="6"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2" hidden="1">{"SourcesUses",#N/A,TRUE,"CFMODEL";"TransOverview",#N/A,TRUE,"CFMODEL"}</definedName>
    <definedName name="_w2" localSheetId="6"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2" hidden="1">{"SourcesUses",#N/A,TRUE,#N/A;"TransOverview",#N/A,TRUE,"CFMODEL"}</definedName>
    <definedName name="ccccccc" localSheetId="6"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2" hidden="1">{"SourcesUses",#N/A,TRUE,#N/A;"TransOverview",#N/A,TRUE,"CFMODEL"}</definedName>
    <definedName name="d" localSheetId="6"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hidden="1">{"SourcesUses",#N/A,TRUE,#N/A;"TransOverview",#N/A,TRUE,"CFMODEL"}</definedName>
    <definedName name="DR" localSheetId="2">#REF!+#REF!</definedName>
    <definedName name="DR" localSheetId="6">#REF!+#REF!</definedName>
    <definedName name="DR">#REF!+#REF!</definedName>
    <definedName name="eeeeeeeeeee" localSheetId="2" hidden="1">{"SourcesUses",#N/A,TRUE,#N/A;"TransOverview",#N/A,TRUE,"CFMODEL"}</definedName>
    <definedName name="eeeeeeeeeee" localSheetId="6"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2" hidden="1">{"SourcesUses",#N/A,TRUE,#N/A;"TransOverview",#N/A,TRUE,"CFMODEL"}</definedName>
    <definedName name="g" localSheetId="6" hidden="1">{"SourcesUses",#N/A,TRUE,#N/A;"TransOverview",#N/A,TRUE,"CFMODEL"}</definedName>
    <definedName name="g" hidden="1">{"SourcesUses",#N/A,TRUE,#N/A;"TransOverview",#N/A,TRUE,"CFMODEL"}</definedName>
    <definedName name="gas">#REF!</definedName>
    <definedName name="gggg" localSheetId="2" hidden="1">{"SourcesUses",#N/A,TRUE,#N/A;"TransOverview",#N/A,TRUE,"CFMODEL"}</definedName>
    <definedName name="gggg" localSheetId="6"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otherrev" localSheetId="2" hidden="1">{#N/A,#N/A,TRUE,"SDGE";#N/A,#N/A,TRUE,"GBU";#N/A,#N/A,TRUE,"TBU";#N/A,#N/A,TRUE,"EDBU";#N/A,#N/A,TRUE,"ExclCC"}</definedName>
    <definedName name="otherrev" localSheetId="6"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1'!$A$1:$M$36</definedName>
    <definedName name="_xlnm.Print_Area" localSheetId="21">'CARE Table 10'!$A$1:$B$73</definedName>
    <definedName name="_xlnm.Print_Area" localSheetId="22">'CARE Table 11'!$A$1:$G$41</definedName>
    <definedName name="_xlnm.Print_Area" localSheetId="13">'CARE Table 2'!$A$1:$Y$25</definedName>
    <definedName name="_xlnm.Print_Area" localSheetId="14">'CARE Table 3A _3B'!$A$1:$I$48</definedName>
    <definedName name="_xlnm.Print_Area" localSheetId="15">'CARE Table 4'!$A$1:$G$15</definedName>
    <definedName name="_xlnm.Print_Area" localSheetId="16">'CARE Table 5'!$A$1:$J$21</definedName>
    <definedName name="_xlnm.Print_Area" localSheetId="17">'CARE Table 6'!$A$1:$H$24</definedName>
    <definedName name="_xlnm.Print_Area" localSheetId="18">'CARE Table 7'!$A$1:$G$49</definedName>
    <definedName name="_xlnm.Print_Area" localSheetId="19">'CARE Table 8'!$A$1:$I$22</definedName>
    <definedName name="_xlnm.Print_Area" localSheetId="20">'CARE Table 9'!$A$1:$E$13</definedName>
    <definedName name="_xlnm.Print_Area" localSheetId="0">'ESA Table 1'!$A$1:$M$36</definedName>
    <definedName name="_xlnm.Print_Area" localSheetId="1">'ESA Table 1A'!$A$1:$M$29</definedName>
    <definedName name="_xlnm.Print_Area" localSheetId="2">'ESA Table 2'!$A$1:$AF$85</definedName>
    <definedName name="_xlnm.Print_Area" localSheetId="3">'ESA Table 2A'!$A$1:$H$77</definedName>
    <definedName name="_xlnm.Print_Area" localSheetId="4">'ESA Table 2B'!$A$1:$H$86</definedName>
    <definedName name="_xlnm.Print_Area" localSheetId="5">'ESA Table 2B-1'!$A$1:$D$41</definedName>
    <definedName name="_xlnm.Print_Area" localSheetId="6">'ESA Table 3A_3B'!$A$1:$B$47</definedName>
    <definedName name="_xlnm.Print_Area" localSheetId="7">'ESA Table 4A_4B_4C'!$A$1:$G$56</definedName>
    <definedName name="_xlnm.Print_Area" localSheetId="8">'ESA Table 4A-2'!$A$1:$I$21</definedName>
    <definedName name="_xlnm.Print_Area" localSheetId="9">'ESA Table 5A_5B_5C'!$A$1:$Q$68</definedName>
    <definedName name="_xlnm.Print_Area" localSheetId="10">'ESA Table 6'!$A$1:$M$21</definedName>
    <definedName name="_xlnm.Print_Area" localSheetId="11">'ESA Table 7A_7B_7C'!$A$1:$D$19</definedName>
    <definedName name="Print_Area_MI" localSheetId="2">#REF!</definedName>
    <definedName name="Print_Area_MI" localSheetId="6">#REF!</definedName>
    <definedName name="Print_Area_MI">#REF!</definedName>
    <definedName name="qqqqqqq" localSheetId="2" hidden="1">{"SourcesUses",#N/A,TRUE,"CFMODEL";"TransOverview",#N/A,TRUE,"CFMODEL"}</definedName>
    <definedName name="qqqqqqq" localSheetId="6"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[10]Input!#REF!</definedName>
    <definedName name="Utility">'[8]misc tables'!$B$16:$B$17</definedName>
    <definedName name="w" localSheetId="2" hidden="1">{"SourcesUses",#N/A,TRUE,"CFMODEL";"TransOverview",#N/A,TRUE,"CFMODEL"}</definedName>
    <definedName name="w" localSheetId="6"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2" hidden="1">{"SourcesUses",#N/A,TRUE,"CFMODEL";"TransOverview",#N/A,TRUE,"CFMODEL"}</definedName>
    <definedName name="zzzzzzzzzz" localSheetId="6"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3" i="61" l="1"/>
  <c r="AF58" i="61"/>
  <c r="AF55" i="61"/>
  <c r="AF56" i="61"/>
  <c r="AF54" i="61"/>
  <c r="AF45" i="61"/>
  <c r="AF46" i="61"/>
  <c r="AF47" i="61"/>
  <c r="AF48" i="61"/>
  <c r="AF49" i="61"/>
  <c r="AF50" i="61"/>
  <c r="AF51" i="61"/>
  <c r="AF52" i="61"/>
  <c r="AF44" i="61"/>
  <c r="AF42" i="61"/>
  <c r="AF41" i="61"/>
  <c r="AF29" i="61"/>
  <c r="AF30" i="61"/>
  <c r="AF31" i="61"/>
  <c r="AF32" i="61"/>
  <c r="AF33" i="61"/>
  <c r="AF34" i="61"/>
  <c r="AF35" i="61"/>
  <c r="AF36" i="61"/>
  <c r="AF37" i="61"/>
  <c r="AF38" i="61"/>
  <c r="AF39" i="61"/>
  <c r="AF28" i="61"/>
  <c r="AF25" i="61"/>
  <c r="AF26" i="61"/>
  <c r="AF24" i="61"/>
  <c r="AF14" i="61"/>
  <c r="AF15" i="61"/>
  <c r="AF16" i="61"/>
  <c r="AF17" i="61"/>
  <c r="AF18" i="61"/>
  <c r="AF19" i="61"/>
  <c r="AF20" i="61"/>
  <c r="AF21" i="61"/>
  <c r="AF22" i="61"/>
  <c r="AF13" i="61"/>
  <c r="AF10" i="61"/>
  <c r="AF11" i="61"/>
  <c r="AF9" i="61"/>
  <c r="AD63" i="61"/>
  <c r="W63" i="61"/>
  <c r="V63" i="61"/>
  <c r="O63" i="61"/>
  <c r="N63" i="61"/>
  <c r="Q65" i="64"/>
  <c r="P65" i="64"/>
  <c r="O65" i="64"/>
  <c r="N65" i="64"/>
  <c r="M65" i="64"/>
  <c r="L65" i="64"/>
  <c r="K65" i="64"/>
  <c r="J65" i="64"/>
  <c r="I65" i="64"/>
  <c r="H65" i="64"/>
  <c r="G65" i="64"/>
  <c r="F65" i="64"/>
  <c r="E65" i="64"/>
  <c r="D65" i="64"/>
  <c r="C65" i="64"/>
  <c r="B65" i="64"/>
  <c r="Q44" i="64"/>
  <c r="P44" i="64"/>
  <c r="O44" i="64"/>
  <c r="N44" i="64"/>
  <c r="M44" i="64"/>
  <c r="L44" i="64"/>
  <c r="K44" i="64"/>
  <c r="J44" i="64"/>
  <c r="I44" i="64"/>
  <c r="H44" i="64"/>
  <c r="G44" i="64"/>
  <c r="F44" i="64"/>
  <c r="E44" i="64"/>
  <c r="D44" i="64"/>
  <c r="C44" i="64"/>
  <c r="B44"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C74" i="61"/>
  <c r="S71" i="61"/>
  <c r="S73" i="61"/>
  <c r="C72" i="61"/>
  <c r="AA71" i="61"/>
  <c r="K71" i="61"/>
  <c r="K73" i="61"/>
  <c r="C68" i="61"/>
  <c r="C69" i="61"/>
  <c r="C70" i="61"/>
  <c r="C71" i="61"/>
  <c r="C73" i="61"/>
  <c r="C65" i="61"/>
  <c r="AF61" i="61"/>
  <c r="X61" i="61"/>
  <c r="P61" i="61"/>
  <c r="G61" i="61"/>
  <c r="C61" i="61"/>
  <c r="AF60" i="61"/>
  <c r="X60" i="61"/>
  <c r="P60" i="61"/>
  <c r="G60" i="61"/>
  <c r="C60" i="61"/>
  <c r="X58" i="61"/>
  <c r="P58" i="61"/>
  <c r="G58" i="61"/>
  <c r="F58" i="61"/>
  <c r="C58" i="61"/>
  <c r="X56" i="61"/>
  <c r="P56" i="61"/>
  <c r="G56" i="61"/>
  <c r="F56" i="61"/>
  <c r="C56" i="61"/>
  <c r="X55" i="61"/>
  <c r="P55" i="61"/>
  <c r="G55" i="61"/>
  <c r="F55" i="61"/>
  <c r="C55" i="61"/>
  <c r="X54" i="61"/>
  <c r="P54" i="61"/>
  <c r="G54" i="61"/>
  <c r="F54" i="61"/>
  <c r="C54" i="61"/>
  <c r="X52" i="61"/>
  <c r="P52" i="61"/>
  <c r="G52" i="61"/>
  <c r="F52" i="61"/>
  <c r="C52" i="61"/>
  <c r="X51" i="61"/>
  <c r="P51" i="61"/>
  <c r="G51" i="61"/>
  <c r="F51" i="61"/>
  <c r="C51" i="61"/>
  <c r="X50" i="61"/>
  <c r="P50" i="61"/>
  <c r="G50" i="61"/>
  <c r="F50" i="61"/>
  <c r="C50" i="61"/>
  <c r="X49" i="61"/>
  <c r="P49" i="61"/>
  <c r="G49" i="61"/>
  <c r="F49" i="61"/>
  <c r="C49" i="61"/>
  <c r="X48" i="61"/>
  <c r="P48" i="61"/>
  <c r="G48" i="61"/>
  <c r="F48" i="61"/>
  <c r="C48" i="61"/>
  <c r="X47" i="61"/>
  <c r="P47" i="61"/>
  <c r="G47" i="61"/>
  <c r="F47" i="61"/>
  <c r="C47" i="61"/>
  <c r="X46" i="61"/>
  <c r="P46" i="61"/>
  <c r="G46" i="61"/>
  <c r="F46" i="61"/>
  <c r="C46" i="61"/>
  <c r="X45" i="61"/>
  <c r="P45" i="61"/>
  <c r="G45" i="61"/>
  <c r="F45" i="61"/>
  <c r="C45" i="61"/>
  <c r="X44" i="61"/>
  <c r="P44" i="61"/>
  <c r="G44" i="61"/>
  <c r="F44" i="61"/>
  <c r="C44" i="61"/>
  <c r="X42" i="61"/>
  <c r="P42" i="61"/>
  <c r="G42" i="61"/>
  <c r="F42" i="61"/>
  <c r="C42" i="61"/>
  <c r="X41" i="61"/>
  <c r="P41" i="61"/>
  <c r="G41" i="61"/>
  <c r="F41" i="61"/>
  <c r="C41" i="61"/>
  <c r="X39" i="61"/>
  <c r="P39" i="61"/>
  <c r="G39" i="61"/>
  <c r="F39" i="61"/>
  <c r="C39" i="61"/>
  <c r="X38" i="61"/>
  <c r="P38" i="61"/>
  <c r="G38" i="61"/>
  <c r="F38" i="61"/>
  <c r="C38" i="61"/>
  <c r="X37" i="61"/>
  <c r="P37" i="61"/>
  <c r="G37" i="61"/>
  <c r="F37" i="61"/>
  <c r="C37" i="61"/>
  <c r="X36" i="61"/>
  <c r="P36" i="61"/>
  <c r="G36" i="61"/>
  <c r="F36" i="61"/>
  <c r="C36" i="61"/>
  <c r="X35" i="61"/>
  <c r="P35" i="61"/>
  <c r="G35" i="61"/>
  <c r="F35" i="61"/>
  <c r="C35" i="61"/>
  <c r="X34" i="61"/>
  <c r="P34" i="61"/>
  <c r="G34" i="61"/>
  <c r="F34" i="61"/>
  <c r="C34" i="61"/>
  <c r="X33" i="61"/>
  <c r="P33" i="61"/>
  <c r="G33" i="61"/>
  <c r="F33" i="61"/>
  <c r="C33" i="61"/>
  <c r="X32" i="61"/>
  <c r="P32" i="61"/>
  <c r="G32" i="61"/>
  <c r="F32" i="61"/>
  <c r="C32" i="61"/>
  <c r="X31" i="61"/>
  <c r="P31" i="61"/>
  <c r="G31" i="61"/>
  <c r="F31" i="61"/>
  <c r="C31" i="61"/>
  <c r="X30" i="61"/>
  <c r="P30" i="61"/>
  <c r="G30" i="61"/>
  <c r="F30" i="61"/>
  <c r="C30" i="61"/>
  <c r="X29" i="61"/>
  <c r="P29" i="61"/>
  <c r="G29" i="61"/>
  <c r="F29" i="61"/>
  <c r="C29" i="61"/>
  <c r="X28" i="61"/>
  <c r="P28" i="61"/>
  <c r="G28" i="61"/>
  <c r="F28" i="61"/>
  <c r="C28" i="61"/>
  <c r="X26" i="61"/>
  <c r="P26" i="61"/>
  <c r="G26" i="61"/>
  <c r="F26" i="61"/>
  <c r="C26" i="61"/>
  <c r="X25" i="61"/>
  <c r="P25" i="61"/>
  <c r="G25" i="61"/>
  <c r="F25" i="61"/>
  <c r="C25" i="61"/>
  <c r="X24" i="61"/>
  <c r="P24" i="61"/>
  <c r="G24" i="61"/>
  <c r="F24" i="61"/>
  <c r="C24" i="61"/>
  <c r="X22" i="61"/>
  <c r="P22" i="61"/>
  <c r="G22" i="61"/>
  <c r="F22" i="61"/>
  <c r="C22" i="61"/>
  <c r="X21" i="61"/>
  <c r="P21" i="61"/>
  <c r="G21" i="61"/>
  <c r="F21" i="61"/>
  <c r="C21" i="61"/>
  <c r="X20" i="61"/>
  <c r="P20" i="61"/>
  <c r="G20" i="61"/>
  <c r="F20" i="61"/>
  <c r="C20" i="61"/>
  <c r="X19" i="61"/>
  <c r="P19" i="61"/>
  <c r="G19" i="61"/>
  <c r="F19" i="61"/>
  <c r="C19" i="61"/>
  <c r="X18" i="61"/>
  <c r="P18" i="61"/>
  <c r="G18" i="61"/>
  <c r="F18" i="61"/>
  <c r="C18" i="61"/>
  <c r="X17" i="61"/>
  <c r="P17" i="61"/>
  <c r="G17" i="61"/>
  <c r="G9" i="61"/>
  <c r="G10" i="61"/>
  <c r="G11" i="61"/>
  <c r="G13" i="61"/>
  <c r="G14" i="61"/>
  <c r="G15" i="61"/>
  <c r="G16" i="61"/>
  <c r="G63" i="61"/>
  <c r="H17" i="61"/>
  <c r="F17" i="61"/>
  <c r="C17" i="61"/>
  <c r="X16" i="61"/>
  <c r="P16" i="61"/>
  <c r="F16" i="61"/>
  <c r="C16" i="61"/>
  <c r="X15" i="61"/>
  <c r="P15" i="61"/>
  <c r="F15" i="61"/>
  <c r="C15" i="61"/>
  <c r="X14" i="61"/>
  <c r="P14" i="61"/>
  <c r="F14" i="61"/>
  <c r="C14" i="61"/>
  <c r="X13" i="61"/>
  <c r="P13" i="61"/>
  <c r="H13" i="61"/>
  <c r="F13" i="61"/>
  <c r="C13" i="61"/>
  <c r="X11" i="61"/>
  <c r="P11" i="61"/>
  <c r="F11" i="61"/>
  <c r="C11" i="61"/>
  <c r="X10" i="61"/>
  <c r="P10" i="61"/>
  <c r="F10" i="61"/>
  <c r="C10" i="61"/>
  <c r="X9" i="61"/>
  <c r="P9" i="61"/>
  <c r="F9" i="61"/>
  <c r="F63" i="61"/>
  <c r="C9" i="61"/>
  <c r="H31" i="61"/>
  <c r="H21" i="61"/>
  <c r="H26" i="61"/>
  <c r="H35" i="61"/>
  <c r="H39" i="61"/>
  <c r="H45" i="61"/>
  <c r="H49" i="61"/>
  <c r="H54" i="61"/>
  <c r="H61" i="61"/>
  <c r="H58" i="61"/>
  <c r="H55" i="61"/>
  <c r="H52" i="61"/>
  <c r="H50" i="61"/>
  <c r="H48" i="61"/>
  <c r="H46" i="61"/>
  <c r="H44" i="61"/>
  <c r="H41" i="61"/>
  <c r="H38" i="61"/>
  <c r="H36" i="61"/>
  <c r="H34" i="61"/>
  <c r="H32" i="61"/>
  <c r="H30" i="61"/>
  <c r="H28" i="61"/>
  <c r="H25" i="61"/>
  <c r="H22" i="61"/>
  <c r="H20" i="61"/>
  <c r="H18" i="61"/>
  <c r="H16" i="61"/>
  <c r="H14" i="61"/>
  <c r="H11" i="61"/>
  <c r="H9" i="61"/>
  <c r="H60" i="61"/>
  <c r="H15" i="61"/>
  <c r="H19" i="61"/>
  <c r="H24" i="61"/>
  <c r="H29" i="61"/>
  <c r="H33" i="61"/>
  <c r="H37" i="61"/>
  <c r="H42" i="61"/>
  <c r="H47" i="61"/>
  <c r="H51" i="61"/>
  <c r="H56" i="61"/>
  <c r="H10" i="61"/>
  <c r="I18" i="19"/>
  <c r="H7" i="19"/>
  <c r="H8" i="19"/>
  <c r="H9" i="19"/>
  <c r="H10" i="19"/>
  <c r="H11" i="19"/>
  <c r="H12" i="19"/>
  <c r="H13" i="19"/>
  <c r="H18" i="19"/>
  <c r="F18" i="19"/>
  <c r="B18" i="17"/>
  <c r="B18" i="12"/>
  <c r="X20" i="13"/>
  <c r="W20" i="13"/>
  <c r="C18" i="19"/>
  <c r="E18" i="19"/>
  <c r="G13" i="19"/>
  <c r="G18" i="19"/>
  <c r="G13" i="17"/>
  <c r="H13" i="17"/>
  <c r="D13" i="17"/>
  <c r="G13" i="12"/>
  <c r="H13" i="12"/>
  <c r="D13" i="12"/>
  <c r="Y15" i="13"/>
  <c r="Y20" i="13"/>
  <c r="T15" i="13"/>
  <c r="E15" i="13"/>
  <c r="J15" i="13"/>
  <c r="K15" i="13"/>
  <c r="O15" i="13"/>
  <c r="U15" i="13"/>
  <c r="V15" i="13"/>
  <c r="I13" i="12"/>
  <c r="G10" i="19"/>
  <c r="G11" i="19"/>
  <c r="G12" i="19"/>
  <c r="G7" i="17"/>
  <c r="H7" i="17"/>
  <c r="G8" i="17"/>
  <c r="H8" i="17"/>
  <c r="G9" i="17"/>
  <c r="H9" i="17"/>
  <c r="G10" i="17"/>
  <c r="H10" i="17"/>
  <c r="G11" i="17"/>
  <c r="H11" i="17"/>
  <c r="G12" i="17"/>
  <c r="H12" i="17"/>
  <c r="D7" i="17"/>
  <c r="D8" i="17"/>
  <c r="D9" i="17"/>
  <c r="D10" i="17"/>
  <c r="D11" i="17"/>
  <c r="D12" i="17"/>
  <c r="G12" i="12"/>
  <c r="H12" i="12"/>
  <c r="D12" i="12"/>
  <c r="Y11" i="13"/>
  <c r="Y12" i="13"/>
  <c r="Y13" i="13"/>
  <c r="Y14" i="13"/>
  <c r="T14" i="13"/>
  <c r="O14" i="13"/>
  <c r="J14" i="13"/>
  <c r="E14" i="13"/>
  <c r="D66" i="38"/>
  <c r="C64" i="38"/>
  <c r="D64" i="38"/>
  <c r="C65" i="38"/>
  <c r="D65" i="38"/>
  <c r="B68" i="38"/>
  <c r="G11" i="12"/>
  <c r="I11" i="12"/>
  <c r="D11" i="12"/>
  <c r="E13" i="13"/>
  <c r="J13" i="13"/>
  <c r="K13" i="13"/>
  <c r="T13" i="13"/>
  <c r="V13" i="13"/>
  <c r="O13" i="13"/>
  <c r="E8" i="13"/>
  <c r="J8" i="13"/>
  <c r="K8" i="13"/>
  <c r="O8" i="13"/>
  <c r="T8" i="13"/>
  <c r="Y8" i="13"/>
  <c r="E9" i="13"/>
  <c r="J9" i="13"/>
  <c r="K9" i="13"/>
  <c r="O9" i="13"/>
  <c r="T9" i="13"/>
  <c r="Y9" i="13"/>
  <c r="E10" i="13"/>
  <c r="J10" i="13"/>
  <c r="K10" i="13"/>
  <c r="O10" i="13"/>
  <c r="T10" i="13"/>
  <c r="Y10" i="13"/>
  <c r="E11" i="13"/>
  <c r="J11" i="13"/>
  <c r="O11" i="13"/>
  <c r="T11" i="13"/>
  <c r="E12" i="13"/>
  <c r="J12" i="13"/>
  <c r="K12" i="13"/>
  <c r="O12" i="13"/>
  <c r="T12" i="13"/>
  <c r="H11" i="12"/>
  <c r="E19" i="48"/>
  <c r="F19" i="48"/>
  <c r="G7" i="19"/>
  <c r="G8" i="19"/>
  <c r="G9" i="19"/>
  <c r="G10" i="12"/>
  <c r="H10" i="12"/>
  <c r="D10" i="12"/>
  <c r="B20" i="13"/>
  <c r="C18" i="12"/>
  <c r="D18" i="12"/>
  <c r="C18" i="17"/>
  <c r="D7" i="12"/>
  <c r="D8" i="12"/>
  <c r="D9" i="12"/>
  <c r="D6" i="12"/>
  <c r="G9" i="12"/>
  <c r="H9" i="12"/>
  <c r="G22" i="37"/>
  <c r="G21" i="37"/>
  <c r="G20" i="37"/>
  <c r="G19" i="37"/>
  <c r="G18" i="37"/>
  <c r="G17" i="37"/>
  <c r="G16" i="37"/>
  <c r="G15" i="37"/>
  <c r="G14" i="37"/>
  <c r="G13" i="37"/>
  <c r="G12" i="37"/>
  <c r="G11" i="37"/>
  <c r="G10" i="37"/>
  <c r="G9" i="37"/>
  <c r="G8" i="37"/>
  <c r="J18" i="37"/>
  <c r="J16" i="37"/>
  <c r="J17" i="37"/>
  <c r="J15" i="37"/>
  <c r="G6" i="17"/>
  <c r="G8" i="12"/>
  <c r="I8" i="12"/>
  <c r="H8" i="12"/>
  <c r="C24" i="37"/>
  <c r="L22" i="37"/>
  <c r="M22" i="37"/>
  <c r="J22" i="37"/>
  <c r="D22" i="37"/>
  <c r="L21" i="37"/>
  <c r="M21" i="37"/>
  <c r="J21" i="37"/>
  <c r="D21" i="37"/>
  <c r="M20" i="37"/>
  <c r="J20" i="37"/>
  <c r="D20" i="37"/>
  <c r="L19" i="37"/>
  <c r="M19" i="37"/>
  <c r="D19" i="37"/>
  <c r="L18" i="37"/>
  <c r="M18" i="37"/>
  <c r="D18" i="37"/>
  <c r="L17" i="37"/>
  <c r="M17" i="37"/>
  <c r="D17" i="37"/>
  <c r="L16" i="37"/>
  <c r="M16" i="37"/>
  <c r="D16" i="37"/>
  <c r="L15" i="37"/>
  <c r="M15" i="37"/>
  <c r="D15" i="37"/>
  <c r="L14" i="37"/>
  <c r="M14" i="37"/>
  <c r="J14" i="37"/>
  <c r="D14" i="37"/>
  <c r="L13" i="37"/>
  <c r="M13" i="37"/>
  <c r="J13" i="37"/>
  <c r="D13" i="37"/>
  <c r="L12" i="37"/>
  <c r="M12" i="37"/>
  <c r="J12" i="37"/>
  <c r="D12" i="37"/>
  <c r="L11" i="37"/>
  <c r="M11" i="37"/>
  <c r="J11" i="37"/>
  <c r="D11" i="37"/>
  <c r="L10" i="37"/>
  <c r="M10" i="37"/>
  <c r="J10" i="37"/>
  <c r="D10" i="37"/>
  <c r="L9" i="37"/>
  <c r="M9" i="37"/>
  <c r="J9" i="37"/>
  <c r="J8" i="37"/>
  <c r="J19" i="37"/>
  <c r="J24" i="37"/>
  <c r="D9" i="37"/>
  <c r="L8" i="37"/>
  <c r="M8" i="37"/>
  <c r="D8" i="37"/>
  <c r="F24" i="37"/>
  <c r="I24" i="37"/>
  <c r="G7" i="12"/>
  <c r="H7" i="12"/>
  <c r="F29" i="23"/>
  <c r="D29" i="23"/>
  <c r="G7" i="48"/>
  <c r="G8" i="48"/>
  <c r="G9" i="48"/>
  <c r="G10" i="48"/>
  <c r="G11" i="48"/>
  <c r="G12" i="48"/>
  <c r="G13" i="48"/>
  <c r="G14" i="48"/>
  <c r="G15" i="48"/>
  <c r="G16" i="48"/>
  <c r="G6" i="19"/>
  <c r="F36" i="23"/>
  <c r="F31" i="23"/>
  <c r="F26" i="23"/>
  <c r="F24" i="23"/>
  <c r="F20" i="23"/>
  <c r="F13" i="23"/>
  <c r="F9" i="23"/>
  <c r="D36" i="23"/>
  <c r="D31" i="23"/>
  <c r="D26" i="23"/>
  <c r="D24" i="23"/>
  <c r="D20" i="23"/>
  <c r="D13" i="23"/>
  <c r="D9" i="23"/>
  <c r="G18" i="48"/>
  <c r="D18" i="48"/>
  <c r="G17" i="48"/>
  <c r="D17" i="48"/>
  <c r="D16" i="48"/>
  <c r="D15" i="48"/>
  <c r="D14" i="48"/>
  <c r="D13" i="48"/>
  <c r="D12" i="48"/>
  <c r="D11" i="48"/>
  <c r="D10" i="48"/>
  <c r="D9" i="48"/>
  <c r="D8" i="48"/>
  <c r="D7" i="48"/>
  <c r="D8" i="8"/>
  <c r="D9" i="8"/>
  <c r="J8" i="8"/>
  <c r="M8" i="8"/>
  <c r="G8" i="16"/>
  <c r="G9" i="16"/>
  <c r="D9" i="16"/>
  <c r="J9" i="16"/>
  <c r="G10" i="16"/>
  <c r="G11" i="16"/>
  <c r="G12" i="16"/>
  <c r="G13" i="16"/>
  <c r="D13" i="16"/>
  <c r="J13" i="16"/>
  <c r="G14" i="16"/>
  <c r="G15" i="16"/>
  <c r="G16" i="16"/>
  <c r="D16" i="16"/>
  <c r="J16" i="16"/>
  <c r="G17" i="16"/>
  <c r="D17" i="16"/>
  <c r="J17" i="16"/>
  <c r="G18" i="16"/>
  <c r="G7" i="16"/>
  <c r="E19" i="16"/>
  <c r="B19" i="16"/>
  <c r="H19" i="16"/>
  <c r="F19" i="16"/>
  <c r="D8" i="20"/>
  <c r="E8" i="20"/>
  <c r="E10" i="20"/>
  <c r="C8" i="20"/>
  <c r="C10" i="20"/>
  <c r="F53" i="48"/>
  <c r="E53" i="48"/>
  <c r="C53" i="48"/>
  <c r="B53" i="48"/>
  <c r="G52" i="48"/>
  <c r="D52" i="48"/>
  <c r="G51" i="48"/>
  <c r="D51" i="48"/>
  <c r="G50" i="48"/>
  <c r="D50" i="48"/>
  <c r="G49" i="48"/>
  <c r="D49" i="48"/>
  <c r="G48" i="48"/>
  <c r="D48" i="48"/>
  <c r="G47" i="48"/>
  <c r="D47" i="48"/>
  <c r="G46" i="48"/>
  <c r="D46" i="48"/>
  <c r="G45" i="48"/>
  <c r="D45" i="48"/>
  <c r="G44" i="48"/>
  <c r="D44" i="48"/>
  <c r="G43" i="48"/>
  <c r="D43" i="48"/>
  <c r="G42" i="48"/>
  <c r="D42" i="48"/>
  <c r="G41" i="48"/>
  <c r="D41" i="48"/>
  <c r="F36" i="48"/>
  <c r="E36" i="48"/>
  <c r="G36" i="48"/>
  <c r="C36" i="48"/>
  <c r="B36" i="48"/>
  <c r="G35" i="48"/>
  <c r="D35" i="48"/>
  <c r="D34" i="48"/>
  <c r="D36" i="48"/>
  <c r="G34" i="48"/>
  <c r="G33" i="48"/>
  <c r="D33" i="48"/>
  <c r="G32" i="48"/>
  <c r="D32" i="48"/>
  <c r="G31" i="48"/>
  <c r="D31" i="48"/>
  <c r="G30" i="48"/>
  <c r="D30" i="48"/>
  <c r="G29" i="48"/>
  <c r="D29" i="48"/>
  <c r="G28" i="48"/>
  <c r="D28" i="48"/>
  <c r="G27" i="48"/>
  <c r="D27" i="48"/>
  <c r="G26" i="48"/>
  <c r="D26" i="48"/>
  <c r="G25" i="48"/>
  <c r="D25" i="48"/>
  <c r="G24" i="48"/>
  <c r="D24" i="48"/>
  <c r="C19" i="48"/>
  <c r="B19" i="48"/>
  <c r="I9" i="8"/>
  <c r="F9" i="8"/>
  <c r="C9" i="8"/>
  <c r="G7" i="15"/>
  <c r="F7" i="15"/>
  <c r="E7" i="15"/>
  <c r="D7" i="15"/>
  <c r="G6" i="12"/>
  <c r="H6" i="12"/>
  <c r="L8" i="8"/>
  <c r="H6" i="17"/>
  <c r="D6" i="17"/>
  <c r="D63" i="34"/>
  <c r="E63" i="34"/>
  <c r="F63" i="34"/>
  <c r="G63" i="34"/>
  <c r="D18" i="16"/>
  <c r="J18" i="16"/>
  <c r="D15" i="16"/>
  <c r="D14" i="16"/>
  <c r="J14" i="16"/>
  <c r="D12" i="16"/>
  <c r="D11" i="16"/>
  <c r="J11" i="16"/>
  <c r="D10" i="16"/>
  <c r="J10" i="16"/>
  <c r="D8" i="16"/>
  <c r="D7" i="16"/>
  <c r="J7" i="16"/>
  <c r="L14" i="8"/>
  <c r="L13" i="8"/>
  <c r="L12" i="8"/>
  <c r="L11" i="8"/>
  <c r="L27" i="2"/>
  <c r="L26" i="2"/>
  <c r="L25" i="2"/>
  <c r="L24" i="2"/>
  <c r="L23" i="2"/>
  <c r="L22" i="2"/>
  <c r="L21" i="2"/>
  <c r="L20" i="2"/>
  <c r="L17" i="2"/>
  <c r="L16" i="2"/>
  <c r="L15" i="2"/>
  <c r="L14" i="2"/>
  <c r="L13" i="2"/>
  <c r="L12" i="2"/>
  <c r="L11" i="2"/>
  <c r="L10" i="2"/>
  <c r="L9" i="2"/>
  <c r="L8" i="2"/>
  <c r="I18" i="2"/>
  <c r="L21" i="14"/>
  <c r="L17" i="14"/>
  <c r="L16" i="14"/>
  <c r="L15" i="14"/>
  <c r="L14" i="14"/>
  <c r="L13" i="14"/>
  <c r="L10" i="14"/>
  <c r="L9" i="14"/>
  <c r="L8" i="14"/>
  <c r="L7" i="14"/>
  <c r="I30" i="14"/>
  <c r="F30" i="14"/>
  <c r="G54" i="38"/>
  <c r="H54" i="38"/>
  <c r="F54" i="38"/>
  <c r="E54" i="38"/>
  <c r="D54" i="38"/>
  <c r="F15" i="8"/>
  <c r="G8" i="8"/>
  <c r="G9" i="8"/>
  <c r="D12" i="8"/>
  <c r="D13" i="8"/>
  <c r="D14" i="8"/>
  <c r="D11" i="8"/>
  <c r="J11" i="8"/>
  <c r="M11" i="8"/>
  <c r="I8" i="16"/>
  <c r="I9" i="16"/>
  <c r="I10" i="16"/>
  <c r="I11" i="16"/>
  <c r="I12" i="16"/>
  <c r="I13" i="16"/>
  <c r="I14" i="16"/>
  <c r="I15" i="16"/>
  <c r="I16" i="16"/>
  <c r="I17" i="16"/>
  <c r="I18" i="16"/>
  <c r="I7" i="16"/>
  <c r="H9" i="16"/>
  <c r="H10" i="16"/>
  <c r="H11" i="16"/>
  <c r="H12" i="16"/>
  <c r="H13" i="16"/>
  <c r="H14" i="16"/>
  <c r="H15" i="16"/>
  <c r="H16" i="16"/>
  <c r="H17" i="16"/>
  <c r="H18" i="16"/>
  <c r="C7" i="15"/>
  <c r="B43" i="12"/>
  <c r="F18" i="2"/>
  <c r="F29" i="2"/>
  <c r="B10" i="20"/>
  <c r="G32" i="2"/>
  <c r="J32" i="14"/>
  <c r="G32" i="14"/>
  <c r="F19" i="14"/>
  <c r="F23" i="14"/>
  <c r="G46" i="18"/>
  <c r="J21" i="14"/>
  <c r="G21" i="14"/>
  <c r="J32" i="2"/>
  <c r="J31" i="2"/>
  <c r="G31" i="2"/>
  <c r="G27" i="2"/>
  <c r="G26" i="2"/>
  <c r="G25" i="2"/>
  <c r="G24" i="2"/>
  <c r="G23" i="2"/>
  <c r="G22" i="2"/>
  <c r="G21" i="2"/>
  <c r="G20" i="2"/>
  <c r="G17" i="2"/>
  <c r="G16" i="2"/>
  <c r="G15" i="2"/>
  <c r="G14" i="2"/>
  <c r="G13" i="2"/>
  <c r="G12" i="2"/>
  <c r="G11" i="2"/>
  <c r="G10" i="2"/>
  <c r="G9" i="2"/>
  <c r="G8" i="2"/>
  <c r="J27" i="14"/>
  <c r="J30" i="14"/>
  <c r="I19" i="14"/>
  <c r="I23" i="14"/>
  <c r="J17" i="14"/>
  <c r="J16" i="14"/>
  <c r="J15" i="14"/>
  <c r="J14" i="14"/>
  <c r="J13" i="14"/>
  <c r="D13" i="14"/>
  <c r="J11" i="14"/>
  <c r="J10" i="14"/>
  <c r="J9" i="14"/>
  <c r="J8" i="14"/>
  <c r="J7" i="14"/>
  <c r="G27" i="14"/>
  <c r="G30" i="14"/>
  <c r="G17" i="14"/>
  <c r="G16" i="14"/>
  <c r="G15" i="14"/>
  <c r="G14" i="14"/>
  <c r="G13" i="14"/>
  <c r="G11" i="14"/>
  <c r="G10" i="14"/>
  <c r="G9" i="14"/>
  <c r="G8" i="14"/>
  <c r="G7" i="14"/>
  <c r="J12" i="8"/>
  <c r="J13" i="8"/>
  <c r="M13" i="8"/>
  <c r="J14" i="8"/>
  <c r="G12" i="8"/>
  <c r="G13" i="8"/>
  <c r="G14" i="8"/>
  <c r="G11" i="8"/>
  <c r="C43" i="12"/>
  <c r="F43" i="12"/>
  <c r="E43" i="12"/>
  <c r="F18" i="12"/>
  <c r="E18" i="12"/>
  <c r="S20" i="13"/>
  <c r="R20" i="13"/>
  <c r="Q20" i="13"/>
  <c r="P20" i="13"/>
  <c r="N20" i="13"/>
  <c r="M20" i="13"/>
  <c r="L20" i="13"/>
  <c r="H20" i="13"/>
  <c r="G20" i="13"/>
  <c r="F20" i="13"/>
  <c r="D20" i="13"/>
  <c r="C20" i="13"/>
  <c r="C19" i="14"/>
  <c r="C23" i="14"/>
  <c r="D21" i="14"/>
  <c r="D17" i="14"/>
  <c r="D16" i="14"/>
  <c r="D15" i="14"/>
  <c r="D14" i="14"/>
  <c r="M14" i="14"/>
  <c r="D11" i="14"/>
  <c r="D10" i="14"/>
  <c r="D9" i="14"/>
  <c r="M9" i="14"/>
  <c r="D8" i="14"/>
  <c r="M8" i="14"/>
  <c r="D7" i="14"/>
  <c r="C18" i="2"/>
  <c r="C29" i="2"/>
  <c r="D27" i="2"/>
  <c r="D26" i="2"/>
  <c r="D25" i="2"/>
  <c r="D24" i="2"/>
  <c r="D23" i="2"/>
  <c r="M23" i="2"/>
  <c r="D22" i="2"/>
  <c r="D21" i="2"/>
  <c r="D20" i="2"/>
  <c r="J27" i="2"/>
  <c r="M27" i="2"/>
  <c r="J26" i="2"/>
  <c r="J25" i="2"/>
  <c r="J24" i="2"/>
  <c r="J23" i="2"/>
  <c r="J22" i="2"/>
  <c r="J21" i="2"/>
  <c r="M21" i="2"/>
  <c r="J20" i="2"/>
  <c r="M20" i="2"/>
  <c r="J8" i="2"/>
  <c r="J9" i="2"/>
  <c r="J10" i="2"/>
  <c r="D10" i="2"/>
  <c r="M10" i="2"/>
  <c r="J11" i="2"/>
  <c r="J12" i="2"/>
  <c r="J13" i="2"/>
  <c r="J14" i="2"/>
  <c r="J15" i="2"/>
  <c r="J16" i="2"/>
  <c r="D16" i="2"/>
  <c r="M16" i="2"/>
  <c r="J17" i="2"/>
  <c r="D8" i="2"/>
  <c r="D9" i="2"/>
  <c r="D11" i="2"/>
  <c r="D12" i="2"/>
  <c r="M12" i="2"/>
  <c r="D13" i="2"/>
  <c r="M13" i="2"/>
  <c r="D14" i="2"/>
  <c r="M14" i="2"/>
  <c r="D15" i="2"/>
  <c r="D17" i="2"/>
  <c r="F46" i="18"/>
  <c r="C19" i="16"/>
  <c r="H7" i="16"/>
  <c r="I15" i="8"/>
  <c r="F18" i="17"/>
  <c r="H18" i="17"/>
  <c r="E18" i="17"/>
  <c r="C15" i="8"/>
  <c r="G43" i="12"/>
  <c r="I20" i="13"/>
  <c r="L9" i="8"/>
  <c r="D53" i="48"/>
  <c r="M15" i="2"/>
  <c r="J12" i="16"/>
  <c r="M12" i="8"/>
  <c r="M10" i="14"/>
  <c r="M16" i="14"/>
  <c r="M11" i="2"/>
  <c r="J15" i="8"/>
  <c r="M22" i="2"/>
  <c r="M17" i="2"/>
  <c r="I19" i="16"/>
  <c r="M13" i="14"/>
  <c r="M17" i="14"/>
  <c r="I6" i="12"/>
  <c r="G19" i="48"/>
  <c r="J8" i="16"/>
  <c r="T20" i="13"/>
  <c r="O20" i="13"/>
  <c r="U12" i="13"/>
  <c r="U9" i="13"/>
  <c r="V9" i="13"/>
  <c r="K11" i="13"/>
  <c r="U11" i="13"/>
  <c r="M9" i="2"/>
  <c r="M26" i="2"/>
  <c r="G15" i="8"/>
  <c r="M7" i="14"/>
  <c r="M15" i="14"/>
  <c r="M14" i="8"/>
  <c r="F37" i="23"/>
  <c r="D24" i="37"/>
  <c r="G18" i="17"/>
  <c r="V12" i="13"/>
  <c r="L15" i="8"/>
  <c r="M15" i="8"/>
  <c r="M8" i="2"/>
  <c r="G18" i="2"/>
  <c r="G29" i="2"/>
  <c r="L18" i="2"/>
  <c r="D10" i="20"/>
  <c r="J15" i="16"/>
  <c r="J9" i="8"/>
  <c r="M9" i="8"/>
  <c r="D19" i="48"/>
  <c r="D37" i="23"/>
  <c r="I7" i="12"/>
  <c r="E20" i="13"/>
  <c r="J20" i="13"/>
  <c r="D19" i="14"/>
  <c r="D23" i="14"/>
  <c r="G53" i="48"/>
  <c r="G19" i="16"/>
  <c r="I9" i="12"/>
  <c r="U10" i="13"/>
  <c r="I12" i="12"/>
  <c r="M21" i="14"/>
  <c r="J19" i="14"/>
  <c r="L19" i="14"/>
  <c r="G19" i="14"/>
  <c r="G23" i="14"/>
  <c r="H19" i="38"/>
  <c r="H20" i="38"/>
  <c r="H14" i="38"/>
  <c r="H10" i="38"/>
  <c r="H21" i="38"/>
  <c r="H47" i="38"/>
  <c r="H37" i="38"/>
  <c r="H45" i="38"/>
  <c r="H34" i="38"/>
  <c r="H39" i="38"/>
  <c r="H35" i="38"/>
  <c r="H32" i="38"/>
  <c r="H43" i="38"/>
  <c r="H42" i="38"/>
  <c r="H26" i="38"/>
  <c r="H52" i="38"/>
  <c r="H38" i="38"/>
  <c r="H13" i="38"/>
  <c r="H31" i="38"/>
  <c r="H22" i="38"/>
  <c r="C68" i="38"/>
  <c r="H17" i="38"/>
  <c r="H15" i="38"/>
  <c r="H30" i="38"/>
  <c r="H24" i="38"/>
  <c r="H29" i="38"/>
  <c r="H18" i="38"/>
  <c r="H46" i="38"/>
  <c r="H28" i="38"/>
  <c r="H41" i="38"/>
  <c r="H16" i="38"/>
  <c r="H11" i="38"/>
  <c r="H25" i="38"/>
  <c r="H51" i="38"/>
  <c r="H9" i="38"/>
  <c r="L24" i="37"/>
  <c r="G24" i="37"/>
  <c r="M24" i="2"/>
  <c r="M25" i="2"/>
  <c r="M24" i="37"/>
  <c r="D68" i="38"/>
  <c r="L23" i="14"/>
  <c r="D29" i="2"/>
  <c r="I29" i="2"/>
  <c r="J29" i="2"/>
  <c r="D19" i="16"/>
  <c r="J19" i="16"/>
  <c r="D15" i="8"/>
  <c r="K14" i="13"/>
  <c r="K20" i="13"/>
  <c r="J18" i="2"/>
  <c r="U8" i="13"/>
  <c r="G18" i="12"/>
  <c r="D18" i="17"/>
  <c r="U13" i="13"/>
  <c r="D18" i="2"/>
  <c r="V10" i="13"/>
  <c r="I10" i="12"/>
  <c r="V8" i="13"/>
  <c r="V11" i="13"/>
  <c r="J23" i="14"/>
  <c r="M23" i="14"/>
  <c r="M19" i="14"/>
  <c r="M29" i="2"/>
  <c r="L29" i="2"/>
  <c r="V20" i="13"/>
  <c r="U20" i="13"/>
  <c r="M18" i="2"/>
  <c r="I18" i="12"/>
  <c r="H18" i="12"/>
  <c r="U14" i="13"/>
  <c r="V14" i="13"/>
</calcChain>
</file>

<file path=xl/sharedStrings.xml><?xml version="1.0" encoding="utf-8"?>
<sst xmlns="http://schemas.openxmlformats.org/spreadsheetml/2006/main" count="1887" uniqueCount="598">
  <si>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</si>
  <si>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</si>
  <si>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</si>
  <si>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</si>
  <si>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</si>
  <si>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</si>
  <si>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</si>
  <si>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</si>
  <si>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</si>
  <si>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</si>
  <si>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</si>
  <si>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</si>
  <si>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</si>
  <si>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</si>
  <si>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</si>
  <si>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</si>
  <si>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</si>
  <si>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</si>
  <si>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</si>
  <si>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</si>
  <si>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</si>
  <si>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</si>
  <si>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</si>
  <si>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</si>
  <si>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</si>
  <si>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</si>
  <si>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</si>
  <si>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</si>
  <si>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CPUC Energy Division</t>
  </si>
  <si>
    <t>TOTAL PROGRAM COSTS</t>
  </si>
  <si>
    <t>Funded Outside of ESA Program Budget</t>
  </si>
  <si>
    <t>Indirect Costs</t>
  </si>
  <si>
    <t>NGAT Costs</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</si>
  <si>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</si>
  <si>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</si>
  <si>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</si>
  <si>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</si>
  <si>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</si>
  <si>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</si>
  <si>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</si>
  <si>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</si>
  <si>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</si>
  <si>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</si>
  <si>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</si>
  <si>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</si>
  <si>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7</t>
    </r>
  </si>
  <si>
    <t>Year-To-Date Completed &amp; Expensed Installation</t>
  </si>
  <si>
    <r>
      <t xml:space="preserve">Year-To-Date Completed &amp; Expensed Installation </t>
    </r>
    <r>
      <rPr>
        <b/>
        <vertAlign val="superscript"/>
        <sz val="10"/>
        <rFont val="Arial"/>
        <family val="2"/>
      </rPr>
      <t>8</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</si>
  <si>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</si>
  <si>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</si>
  <si>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</si>
  <si>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</si>
  <si>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</si>
  <si>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</si>
  <si>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</si>
  <si>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</si>
  <si>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</si>
  <si>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</si>
  <si>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</si>
  <si>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</si>
  <si>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</si>
  <si>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</si>
  <si>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</si>
  <si>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</si>
  <si>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</si>
  <si>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</si>
  <si>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</si>
  <si>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</si>
  <si>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</si>
  <si>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</si>
  <si>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</si>
  <si>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</si>
  <si>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</si>
  <si>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</si>
  <si>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</si>
  <si>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</si>
  <si>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</si>
  <si>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r>
      <t xml:space="preserve">Air Sealing / Envelope </t>
    </r>
    <r>
      <rPr>
        <vertAlign val="superscript"/>
        <sz val="10"/>
        <rFont val="Arial"/>
        <family val="2"/>
      </rPr>
      <t>4</t>
    </r>
  </si>
  <si>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</si>
  <si>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</si>
  <si>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</si>
  <si>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</si>
  <si>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</si>
  <si>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</si>
  <si>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</si>
  <si>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</si>
  <si>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</si>
  <si>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</si>
  <si>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</si>
  <si>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</si>
  <si>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</si>
  <si>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</si>
  <si>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</si>
  <si>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</si>
  <si>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</si>
  <si>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</si>
  <si>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</si>
  <si>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</si>
  <si>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</si>
  <si>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</si>
  <si>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</si>
  <si>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</si>
  <si>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New - LED Diffuse Bulb (60W Replacement)</t>
  </si>
  <si>
    <t>New - LED Reflector Bulb</t>
  </si>
  <si>
    <t>New - LED Reflector Downlight Retrofit Kits</t>
  </si>
  <si>
    <t>New - LED A-Lamps</t>
  </si>
  <si>
    <t>Pool Pumps</t>
  </si>
  <si>
    <t>Smart Power Strips - Tier 1</t>
  </si>
  <si>
    <t>New - Smart Power Strips - Tier 2</t>
  </si>
  <si>
    <t>Pilots</t>
  </si>
  <si>
    <t>Outreach &amp; Assessment</t>
  </si>
  <si>
    <t>In-Home Education</t>
  </si>
  <si>
    <t>Total Savings/Expenditures</t>
  </si>
  <si>
    <r>
      <t>Total Households Weatherized</t>
    </r>
    <r>
      <rPr>
        <vertAlign val="superscript"/>
        <sz val="10"/>
        <rFont val="Arial"/>
        <family val="2"/>
      </rPr>
      <t xml:space="preserve"> 5</t>
    </r>
  </si>
  <si>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</si>
  <si>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</si>
  <si>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</si>
  <si>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</si>
  <si>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</si>
  <si>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</si>
  <si>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</si>
  <si>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</si>
  <si>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</si>
  <si>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6</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</si>
  <si>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</si>
  <si>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</si>
  <si>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</si>
  <si>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</si>
  <si>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All savings are calculated based on the following sources:</t>
    </r>
  </si>
  <si>
    <t>Evergreen Economics  “Impact Evaluation of the 2011 CA Low Income Energy Efficiency Program, Final Report.”  August 30, 2013</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</si>
  <si>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</si>
  <si>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5</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</si>
  <si>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7</t>
    </r>
    <r>
      <rPr>
        <sz val="10"/>
        <rFont val="Arial"/>
        <family val="2"/>
      </rPr>
      <t xml:space="preserve"> Data for Aliso Canyon includes "First Touches and Re-Treatments".  </t>
    </r>
  </si>
  <si>
    <r>
      <rPr>
        <vertAlign val="superscript"/>
        <sz val="10"/>
        <rFont val="Arial"/>
        <family val="2"/>
      </rPr>
      <t>8</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</si>
  <si>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</si>
  <si>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</si>
  <si>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</si>
  <si>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</si>
  <si>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</si>
  <si>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</si>
  <si>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</si>
  <si>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</si>
  <si>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</si>
  <si>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Air Sealing / Envelope </t>
    </r>
    <r>
      <rPr>
        <vertAlign val="superscript"/>
        <sz val="10"/>
        <rFont val="Arial"/>
        <family val="2"/>
      </rPr>
      <t>3</t>
    </r>
  </si>
  <si>
    <t>`</t>
  </si>
  <si>
    <r>
      <t xml:space="preserve">Total Households Weatherized </t>
    </r>
    <r>
      <rPr>
        <vertAlign val="superscript"/>
        <sz val="10"/>
        <rFont val="Arial"/>
        <family val="2"/>
      </rPr>
      <t>4</t>
    </r>
  </si>
  <si>
    <t xml:space="preserve"> - Multi-family</t>
  </si>
  <si>
    <r>
      <rPr>
        <vertAlign val="superscript"/>
        <sz val="10"/>
        <rFont val="Arial"/>
        <family val="2"/>
      </rPr>
      <t>1</t>
    </r>
    <r>
      <rPr>
        <sz val="10"/>
        <rFont val="Arial"/>
        <family val="2"/>
      </rPr>
      <t xml:space="preserve"> All savings are calculated based on the following sources:</t>
    </r>
  </si>
  <si>
    <t xml:space="preserve">   Evergreen Economics  “Impact Evaluation of the 2011 CA Low Income Energy Efficiency Program, Final Report.”  August 30, 2013</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</si>
  <si>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</si>
  <si>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Weatherization may consist of attic insulation, attic access weatherization, weatherstripping - door, caulking, &amp; minor home repairs.</t>
    </r>
  </si>
  <si>
    <r>
      <t xml:space="preserve">ESA Program - Multifamily Common Area </t>
    </r>
    <r>
      <rPr>
        <b/>
        <vertAlign val="superscript"/>
        <sz val="12"/>
        <rFont val="Arial"/>
        <family val="2"/>
      </rPr>
      <t>1</t>
    </r>
  </si>
  <si>
    <t>Ancillary Services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</si>
  <si>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</si>
  <si>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 xml:space="preserve">   Evergreen Economics  “Impact Evaluation of the 2011 CA Low Income Energy Efficiency Program, Final Report.”  August 30, 2013.</t>
  </si>
  <si>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</si>
  <si>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</si>
  <si>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</si>
  <si>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</si>
  <si>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</si>
  <si>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</si>
  <si>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</si>
  <si>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</si>
  <si>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</si>
  <si>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</si>
  <si>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</si>
  <si>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</si>
  <si>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</si>
  <si>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</si>
  <si>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</si>
  <si>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</si>
  <si>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</si>
  <si>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</si>
  <si>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</si>
  <si>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</si>
  <si>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</si>
  <si>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</si>
  <si>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</si>
  <si>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</si>
  <si>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</si>
  <si>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</si>
  <si>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</si>
  <si>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</si>
  <si>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xml:space="preserve"> Any required corrections/adjustments are reported herein and supersede results reported in prior months, and may reflect YTD adjustments.</t>
    </r>
  </si>
  <si>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</si>
  <si>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</si>
  <si>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</si>
  <si>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</si>
  <si>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</si>
  <si>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</si>
  <si>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</si>
  <si>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</si>
  <si>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</si>
  <si>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</si>
  <si>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</si>
  <si>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</si>
  <si>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</si>
  <si>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</si>
  <si>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</si>
  <si>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</si>
  <si>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</si>
  <si>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</si>
  <si>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</si>
  <si>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</si>
  <si>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</si>
  <si>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</si>
  <si>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</si>
  <si>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</si>
  <si>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</si>
  <si>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</si>
  <si>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</si>
  <si>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</si>
  <si>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</si>
  <si>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</si>
  <si>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</si>
  <si>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</si>
  <si>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</si>
  <si>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</si>
  <si>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</si>
  <si>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</si>
  <si>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</si>
  <si>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</si>
  <si>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</si>
  <si>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</si>
  <si>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</si>
  <si>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</si>
  <si>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Needs Assessment </t>
    </r>
    <r>
      <rPr>
        <vertAlign val="superscript"/>
        <sz val="10"/>
        <rFont val="Arial"/>
        <family val="2"/>
      </rPr>
      <t>2</t>
    </r>
  </si>
  <si>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</si>
  <si>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</si>
  <si>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</si>
  <si>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Received Refrigerator</t>
  </si>
  <si>
    <t>Not eligible for Refrigerator due to less than 6 occupants</t>
  </si>
  <si>
    <t>Second Refrigerators</t>
  </si>
  <si>
    <t>Households that Only Received Energy Education</t>
  </si>
  <si>
    <t>In-Home Energy Education</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</si>
  <si>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</si>
  <si>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</si>
  <si>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</si>
  <si>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</si>
  <si>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</si>
  <si>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</si>
  <si>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</si>
  <si>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</si>
  <si>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</si>
  <si>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</si>
  <si>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</si>
  <si>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</si>
  <si>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</si>
  <si>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</si>
  <si>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</si>
  <si>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</si>
  <si>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</si>
  <si>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</si>
  <si>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</si>
  <si>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</si>
  <si>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</si>
  <si>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</si>
  <si>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</si>
  <si>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</si>
  <si>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</si>
  <si>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</si>
  <si>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</si>
  <si>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</si>
  <si>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</si>
  <si>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</si>
  <si>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</si>
  <si>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</si>
  <si>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</si>
  <si>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</si>
  <si>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</si>
  <si>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</si>
  <si>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</si>
  <si>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</si>
  <si>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</si>
  <si>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</si>
  <si>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</si>
  <si>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</si>
  <si>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</si>
  <si>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</si>
  <si>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</si>
  <si>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</si>
  <si>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</si>
  <si>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</si>
  <si>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</si>
  <si>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</si>
  <si>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</si>
  <si>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</si>
  <si>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</si>
  <si>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</si>
  <si>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</si>
  <si>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</si>
  <si>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</si>
  <si>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</si>
  <si>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</si>
  <si>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</si>
  <si>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</si>
  <si>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</si>
  <si>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</si>
  <si>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</si>
  <si>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</si>
  <si>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</si>
  <si>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</si>
  <si>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</si>
  <si>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</si>
  <si>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</si>
  <si>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</si>
  <si>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</si>
  <si>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</si>
  <si>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</si>
  <si>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</si>
  <si>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</si>
  <si>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</si>
  <si>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</si>
  <si>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</si>
  <si>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</si>
  <si>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</si>
  <si>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</si>
  <si>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</si>
  <si>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</si>
  <si>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</si>
  <si>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</si>
  <si>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</si>
  <si>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</si>
  <si>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</si>
  <si>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</si>
  <si>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</si>
  <si>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</si>
  <si>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</si>
  <si>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</si>
  <si>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</si>
  <si>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</si>
  <si>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</si>
  <si>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</si>
  <si>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</si>
  <si>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</si>
  <si>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</si>
  <si>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</si>
  <si>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</si>
  <si>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</si>
  <si>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</si>
  <si>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</si>
  <si>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</si>
  <si>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</si>
  <si>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</si>
  <si>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</si>
  <si>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</si>
  <si>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</si>
  <si>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</si>
  <si>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</si>
  <si>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</si>
  <si>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</si>
  <si>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</si>
  <si>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</si>
  <si>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</si>
  <si>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</si>
  <si>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</si>
  <si>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</si>
  <si>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</si>
  <si>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</si>
  <si>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</si>
  <si>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</si>
  <si>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</si>
  <si>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</si>
  <si>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</si>
  <si>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</si>
  <si>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</si>
  <si>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</si>
  <si>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</si>
  <si>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</si>
  <si>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</si>
  <si>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</si>
  <si>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</si>
  <si>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</si>
  <si>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</si>
  <si>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</si>
  <si>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</si>
  <si>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</si>
  <si>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</si>
  <si>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</si>
  <si>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</si>
  <si>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Asian-American Resource Center</t>
  </si>
  <si>
    <t>Hermandad Mexicana</t>
  </si>
  <si>
    <t>CSET</t>
  </si>
  <si>
    <t>Crest Forest Family and Community Service</t>
  </si>
  <si>
    <t>CUI – Campesinos Unidos, Inc.</t>
  </si>
  <si>
    <t>Veterans in Community Service</t>
  </si>
  <si>
    <t>Chinatown Service Center</t>
  </si>
  <si>
    <t>Koreatown Youth and Community Center</t>
  </si>
  <si>
    <t>MEND</t>
  </si>
  <si>
    <t>Armenian Relief Society</t>
  </si>
  <si>
    <t>Catholic Charities of LA – Brownson House</t>
  </si>
  <si>
    <t>Delhi Center</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</si>
  <si>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</si>
  <si>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</si>
  <si>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</si>
  <si>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</si>
  <si>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</si>
  <si>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</si>
  <si>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</si>
  <si>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</si>
  <si>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</si>
  <si>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</si>
  <si>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</si>
  <si>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</si>
  <si>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</si>
  <si>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</si>
  <si>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</si>
  <si>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</si>
  <si>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</si>
  <si>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</si>
  <si>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</si>
  <si>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</si>
  <si>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</si>
  <si>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 xml:space="preserve">CHANGES: Monthly summary of ratepayers provided education, needs assistance and dispute resolution services </t>
  </si>
  <si>
    <t xml:space="preserve">                        No. of attendees at Consumer Education sessions</t>
  </si>
  <si>
    <t>SCG -- Disputes Resolved</t>
  </si>
  <si>
    <t>Add Level Pay Plan</t>
  </si>
  <si>
    <t>Assisted with CARE Re-Certification/Audit</t>
  </si>
  <si>
    <r>
      <t>Changed 3</t>
    </r>
    <r>
      <rPr>
        <vertAlign val="superscript"/>
        <sz val="12"/>
        <rFont val="Times New Roman"/>
        <family val="1"/>
      </rPr>
      <t>rd</t>
    </r>
    <r>
      <rPr>
        <sz val="12"/>
        <rFont val="Times New Roman"/>
        <family val="1"/>
      </rPr>
      <t xml:space="preserve"> party Company/Gas Aggregation</t>
    </r>
  </si>
  <si>
    <r>
      <t>Changed 3</t>
    </r>
    <r>
      <rPr>
        <vertAlign val="superscript"/>
        <sz val="12"/>
        <rFont val="Times New Roman"/>
        <family val="1"/>
      </rPr>
      <t>rd</t>
    </r>
    <r>
      <rPr>
        <sz val="12"/>
        <rFont val="Times New Roman"/>
        <family val="1"/>
      </rPr>
      <t xml:space="preserve"> Party Electricity Aggregation</t>
    </r>
  </si>
  <si>
    <t>Medical Baseline Application</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</si>
  <si>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</si>
  <si>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</si>
  <si>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</si>
  <si>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</si>
  <si>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</si>
  <si>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</si>
  <si>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</si>
  <si>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</si>
  <si>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</si>
  <si>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</si>
  <si>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t>
  </si>
  <si>
    <t>SCG -- Disputes Resolved by Language</t>
  </si>
  <si>
    <t>Spanish</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</si>
  <si>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</si>
  <si>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</si>
  <si>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</si>
  <si>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</si>
  <si>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</si>
  <si>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</si>
  <si>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</si>
  <si>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Alerts</t>
  </si>
  <si>
    <t>Energy Assistance Fund  (SCE)</t>
  </si>
  <si>
    <t>Energy Assistance Fund (PG&amp;E)</t>
  </si>
  <si>
    <t>Enrolled in Demand Response Programs</t>
  </si>
  <si>
    <t>ESAP</t>
  </si>
  <si>
    <t>Gas Assistance Fund (SCG)</t>
  </si>
  <si>
    <t>HEAP</t>
  </si>
  <si>
    <t>Medical Baseline</t>
  </si>
  <si>
    <t>Neighbor to Neighbor (SDG&amp;E)</t>
  </si>
  <si>
    <t>REACH</t>
  </si>
  <si>
    <t>Reported Safety Problem</t>
  </si>
  <si>
    <t>Reported Scam</t>
  </si>
  <si>
    <r>
      <t>Set Up 3</t>
    </r>
    <r>
      <rPr>
        <vertAlign val="superscript"/>
        <sz val="12"/>
        <rFont val="Times New Roman"/>
        <family val="1"/>
      </rPr>
      <t>rd</t>
    </r>
    <r>
      <rPr>
        <sz val="12"/>
        <rFont val="Times New Roman"/>
        <family val="1"/>
      </rPr>
      <t xml:space="preserve"> Party Notification</t>
    </r>
  </si>
  <si>
    <t>Set Up New Account</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</si>
  <si>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</si>
  <si>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</si>
  <si>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</si>
  <si>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</si>
  <si>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</si>
  <si>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</si>
  <si>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</si>
  <si>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Description of Service Provided (e.g. utility bill assistance, utility bill dispute resolution, and other energy related issues)</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</si>
  <si>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</si>
  <si>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</si>
  <si>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</si>
  <si>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</si>
  <si>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</si>
  <si>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</si>
  <si>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</si>
  <si>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</si>
  <si>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</si>
  <si>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</si>
  <si>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</si>
  <si>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</si>
  <si>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</si>
  <si>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</si>
  <si>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</si>
  <si>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</si>
  <si>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Understanding Your Bill</t>
  </si>
  <si>
    <r>
      <rPr>
        <vertAlign val="superscript"/>
        <sz val="10"/>
        <color theme="1"/>
        <rFont val="Arial"/>
        <family val="2"/>
      </rPr>
      <t>1</t>
    </r>
    <r>
      <rPr>
        <sz val="10"/>
        <color theme="1"/>
        <rFont val="Arial"/>
        <family val="2"/>
      </rPr>
      <t xml:space="preserve"> This table was was provided by CHANGES contractor, Self Help for the Elderly, via CSID. This table was edited and reformatted from its original version in order to have have a more consistent appearance and format with existing SoCalGas tables. </t>
    </r>
  </si>
  <si>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</si>
  <si>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</si>
  <si>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</si>
  <si>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</si>
  <si>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</si>
  <si>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r>
      <rPr>
        <vertAlign val="superscript"/>
        <sz val="10"/>
        <rFont val="Arial"/>
        <family val="2"/>
      </rPr>
      <t>6</t>
    </r>
    <r>
      <rPr>
        <sz val="10"/>
        <rFont val="Arial"/>
        <family val="2"/>
      </rPr>
      <t xml:space="preserve">  PY Target per AL 5325 Non-Standard Disposition</t>
    </r>
  </si>
  <si>
    <t>Expenses Since Jan. 1, 2019</t>
  </si>
  <si>
    <t>% of 2019 Budget Expensed</t>
  </si>
  <si>
    <t>Authorized Budget</t>
  </si>
  <si>
    <t>Marketing and Outreach</t>
  </si>
  <si>
    <t>Enroll in Energy Assistance Programs</t>
  </si>
  <si>
    <r>
      <t xml:space="preserve">Low Income Impact Evaluation </t>
    </r>
    <r>
      <rPr>
        <vertAlign val="superscript"/>
        <sz val="10"/>
        <rFont val="Arial"/>
        <family val="2"/>
      </rPr>
      <t>2, 3</t>
    </r>
  </si>
  <si>
    <t xml:space="preserve">     Domestic Hot Water</t>
  </si>
  <si>
    <t>Mult-Family</t>
  </si>
  <si>
    <r>
      <t xml:space="preserve">Year to Date Expenses </t>
    </r>
    <r>
      <rPr>
        <b/>
        <vertAlign val="superscript"/>
        <sz val="10"/>
        <rFont val="Arial"/>
        <family val="2"/>
      </rPr>
      <t>2</t>
    </r>
  </si>
  <si>
    <r>
      <rPr>
        <vertAlign val="superscript"/>
        <sz val="10"/>
        <rFont val="Arial"/>
        <family val="2"/>
      </rPr>
      <t>2</t>
    </r>
    <r>
      <rPr>
        <sz val="10"/>
        <rFont val="Arial"/>
        <family val="2"/>
      </rPr>
      <t xml:space="preserve"> Year to date expenses include cost from current year 2019.</t>
    </r>
  </si>
  <si>
    <r>
      <rPr>
        <vertAlign val="superscript"/>
        <sz val="10"/>
        <rFont val="Arial"/>
        <family val="2"/>
      </rPr>
      <t>3</t>
    </r>
    <r>
      <rPr>
        <sz val="10"/>
        <rFont val="Arial"/>
        <family val="2"/>
      </rPr>
      <t xml:space="preserve"> Overspent related to 4-year Impact Evaluation study budget due to timing of billing credit related to other IOUs and invoice payment. </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</si>
  <si>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</si>
  <si>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</si>
  <si>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</si>
  <si>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</si>
  <si>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</si>
  <si>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r>
      <t xml:space="preserve">CPUC Energy Division </t>
    </r>
    <r>
      <rPr>
        <vertAlign val="superscript"/>
        <sz val="10"/>
        <rFont val="Arial"/>
        <family val="2"/>
      </rPr>
      <t>2</t>
    </r>
  </si>
  <si>
    <t>Total Households Weatherized 5</t>
  </si>
  <si>
    <r>
      <rPr>
        <vertAlign val="superscript"/>
        <sz val="10"/>
        <rFont val="Arial"/>
        <family val="2"/>
      </rPr>
      <t>2</t>
    </r>
    <r>
      <rPr>
        <sz val="10"/>
        <rFont val="Arial"/>
        <family val="2"/>
      </rPr>
      <t xml:space="preserve"> June correction reallocating correct amount of CPUC oversight cost to ESA.</t>
    </r>
  </si>
  <si>
    <r>
      <t>Total</t>
    </r>
    <r>
      <rPr>
        <b/>
        <vertAlign val="superscript"/>
        <sz val="10"/>
        <rFont val="Arial"/>
        <family val="2"/>
      </rPr>
      <t>1</t>
    </r>
  </si>
  <si>
    <r>
      <t xml:space="preserve">TOTAL PROGRAM BUDGET/EXPENSES </t>
    </r>
    <r>
      <rPr>
        <b/>
        <vertAlign val="superscript"/>
        <sz val="10"/>
        <rFont val="Arial"/>
        <family val="2"/>
      </rPr>
      <t>1</t>
    </r>
  </si>
  <si>
    <t>Number</t>
  </si>
  <si>
    <t xml:space="preserve">Units </t>
  </si>
  <si>
    <t>Subtotal of Master-metered Multifamily Properties Treated</t>
  </si>
  <si>
    <t>Administration</t>
  </si>
  <si>
    <t>Direct Implementation (Non-Incentive)</t>
  </si>
  <si>
    <t>Direct Implementation</t>
  </si>
  <si>
    <t>&lt;&lt;Includes measures costs</t>
  </si>
  <si>
    <t>TOTAL MF CAM COSTS</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</si>
  <si>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</si>
  <si>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</si>
  <si>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t>
    </r>
    <r>
      <rPr>
        <b/>
        <sz val="10"/>
        <rFont val="Arial"/>
        <family val="2"/>
      </rPr>
      <t xml:space="preserve"> (Annual)</t>
    </r>
  </si>
  <si>
    <r>
      <rPr>
        <vertAlign val="superscript"/>
        <sz val="10"/>
        <rFont val="Arial"/>
        <family val="2"/>
      </rPr>
      <t>4</t>
    </r>
    <r>
      <rPr>
        <sz val="10"/>
        <rFont val="Arial"/>
        <family val="2"/>
      </rPr>
      <t xml:space="preserve"> All savings are calculated based on the following sources:</t>
    </r>
  </si>
  <si>
    <r>
      <rPr>
        <vertAlign val="superscript"/>
        <sz val="10"/>
        <rFont val="Arial"/>
        <family val="2"/>
      </rPr>
      <t>5</t>
    </r>
    <r>
      <rPr>
        <sz val="10"/>
        <rFont val="Arial"/>
        <family val="2"/>
      </rPr>
      <t xml:space="preserve"> Microwave savings are from ECONorthWest Studies received in December of 2011.</t>
    </r>
  </si>
  <si>
    <r>
      <t xml:space="preserve">Air Sealing / Envelope </t>
    </r>
    <r>
      <rPr>
        <vertAlign val="superscript"/>
        <sz val="10"/>
        <rFont val="Arial"/>
        <family val="2"/>
      </rPr>
      <t>6</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</si>
  <si>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</si>
  <si>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 xml:space="preserve">Commissioning </t>
    </r>
    <r>
      <rPr>
        <vertAlign val="superscript"/>
        <sz val="10"/>
        <rFont val="Arial"/>
        <family val="2"/>
      </rPr>
      <t>7</t>
    </r>
  </si>
  <si>
    <r>
      <rPr>
        <vertAlign val="superscript"/>
        <sz val="10"/>
        <rFont val="Arial"/>
        <family val="2"/>
      </rPr>
      <t>7</t>
    </r>
    <r>
      <rPr>
        <sz val="10"/>
        <rFont val="Arial"/>
        <family val="2"/>
      </rPr>
      <t xml:space="preserve"> Refers to optimizing the installation of the measure installed such as retrofitting pipes, etc.</t>
    </r>
  </si>
  <si>
    <r>
      <t xml:space="preserve">Audit </t>
    </r>
    <r>
      <rPr>
        <vertAlign val="superscript"/>
        <sz val="10"/>
        <rFont val="Arial"/>
        <family val="2"/>
      </rPr>
      <t>8</t>
    </r>
  </si>
  <si>
    <r>
      <t xml:space="preserve">Administration </t>
    </r>
    <r>
      <rPr>
        <vertAlign val="superscript"/>
        <sz val="10"/>
        <rFont val="Arial"/>
        <family val="2"/>
      </rPr>
      <t>9,10</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</si>
  <si>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</si>
  <si>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t xml:space="preserve">10  </t>
    </r>
    <r>
      <rPr>
        <sz val="10"/>
        <rFont val="Arial"/>
        <family val="2"/>
      </rPr>
      <t>Includes a credit amount related to prior period corrections.</t>
    </r>
  </si>
  <si>
    <r>
      <t xml:space="preserve">Outreach &amp; Assessment </t>
    </r>
    <r>
      <rPr>
        <vertAlign val="superscript"/>
        <sz val="10"/>
        <rFont val="Arial"/>
        <family val="2"/>
      </rPr>
      <t>10</t>
    </r>
  </si>
  <si>
    <r>
      <rPr>
        <vertAlign val="superscript"/>
        <sz val="10"/>
        <rFont val="Arial"/>
        <family val="2"/>
      </rPr>
      <t>11</t>
    </r>
    <r>
      <rPr>
        <sz val="10"/>
        <rFont val="Arial"/>
        <family val="2"/>
      </rPr>
      <t xml:space="preserve"> Weatherization may consist of attic insulation, attic access weatherization, weatherstripping - door, caulking, &amp; minor home repairs.</t>
    </r>
  </si>
  <si>
    <t>Energy Savings Assistance CAM Program Table 2B-1, Eligible Common Area Measures List</t>
  </si>
  <si>
    <t>Effective Date</t>
  </si>
  <si>
    <t>Envelope</t>
  </si>
  <si>
    <r>
      <t>Common Area Measures Category and Eligible Measures Title</t>
    </r>
    <r>
      <rPr>
        <b/>
        <vertAlign val="superscript"/>
        <sz val="10"/>
        <rFont val="Arial"/>
        <family val="2"/>
      </rPr>
      <t xml:space="preserve"> 1</t>
    </r>
  </si>
  <si>
    <r>
      <t xml:space="preserve">End Date </t>
    </r>
    <r>
      <rPr>
        <b/>
        <vertAlign val="superscript"/>
        <sz val="10"/>
        <rFont val="Arial"/>
        <family val="2"/>
      </rPr>
      <t>2</t>
    </r>
  </si>
  <si>
    <r>
      <t xml:space="preserve">Eligible Climate Zones </t>
    </r>
    <r>
      <rPr>
        <b/>
        <vertAlign val="superscript"/>
        <sz val="10"/>
        <rFont val="Arial"/>
        <family val="2"/>
      </rPr>
      <t>3</t>
    </r>
  </si>
  <si>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</si>
  <si>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</si>
  <si>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</si>
  <si>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</si>
  <si>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Average Lifecycle Bill Savings / Treated Household</t>
  </si>
  <si>
    <t xml:space="preserve"> Energy Savings Assistance Program Table 4 - Homes / Buildings Treated</t>
  </si>
  <si>
    <t xml:space="preserve">[1] For IOU low income-related and Energy Efficiency reporting and analysis, the Goldsmith definition is applied. </t>
  </si>
  <si>
    <t>Energy Savings Assistance Program Table 7 (Second Refrigerators, In-Home Education, MyEnergy/My Account Platform)</t>
  </si>
  <si>
    <t>All Climate Zones</t>
  </si>
  <si>
    <t>Large Water Heater Replace</t>
  </si>
  <si>
    <t>Boiler Replace</t>
  </si>
  <si>
    <t xml:space="preserve">Air Sealing / Envelope </t>
  </si>
  <si>
    <t xml:space="preserve">All Climate Zones </t>
  </si>
  <si>
    <t>Attic Insulation</t>
  </si>
  <si>
    <t>Smart Thermostat</t>
  </si>
  <si>
    <t>CSD MF Tenant Units Treated</t>
  </si>
  <si>
    <t>Energy Savings Assistance Program Common Area Measures - Table 2B</t>
  </si>
  <si>
    <r>
      <t xml:space="preserve">ESA CAM Measures </t>
    </r>
    <r>
      <rPr>
        <b/>
        <vertAlign val="superscript"/>
        <sz val="10"/>
        <rFont val="Arial"/>
        <family val="2"/>
      </rPr>
      <t>2, 3</t>
    </r>
  </si>
  <si>
    <t>Multifamily Properties Treated</t>
  </si>
  <si>
    <r>
      <t xml:space="preserve">Total number of Multifamily Properties Treated </t>
    </r>
    <r>
      <rPr>
        <b/>
        <vertAlign val="superscript"/>
        <sz val="10"/>
        <rFont val="Arial"/>
        <family val="2"/>
      </rPr>
      <t>12</t>
    </r>
  </si>
  <si>
    <r>
      <t xml:space="preserve">Total Number of Multifamily Tenant Units w/in Properties Treated </t>
    </r>
    <r>
      <rPr>
        <b/>
        <vertAlign val="superscript"/>
        <sz val="10"/>
        <rFont val="Arial"/>
        <family val="2"/>
      </rPr>
      <t>13</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</si>
  <si>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</si>
  <si>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</si>
  <si>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</si>
  <si>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12</t>
    </r>
    <r>
      <rPr>
        <sz val="10"/>
        <rFont val="Arial"/>
        <family val="2"/>
      </rPr>
      <t xml:space="preserve"> Multifamily properties are sites with at least five (5) or more dwelling units.  The properties may have multiple buildings. </t>
    </r>
  </si>
  <si>
    <r>
      <rPr>
        <vertAlign val="superscript"/>
        <sz val="10"/>
        <rFont val="Arial"/>
        <family val="2"/>
      </rPr>
      <t>13</t>
    </r>
    <r>
      <rPr>
        <sz val="10"/>
        <rFont val="Arial"/>
        <family val="2"/>
      </rPr>
      <t xml:space="preserve"> Multifamily tenant units are the number of dwelling units located within properties treated.  This number does not represent the same number of dwellings treated as captured in table 2A.</t>
    </r>
  </si>
  <si>
    <t>Table 3A-1, ESA Program</t>
  </si>
  <si>
    <t>Table 3A-2, ESA Program - CSD Leveraging</t>
  </si>
  <si>
    <t>Table 3A-3, Summary - ESA Program/CSD Leveraging</t>
  </si>
  <si>
    <t>Table 3B, ESA Program - Multifamily Common Area</t>
  </si>
  <si>
    <t>Average 1st Year Bill Savings / Treated Properties</t>
  </si>
  <si>
    <t>Average Lifecycle Bill Savings / Treated Properties</t>
  </si>
  <si>
    <t>Table 4A-1, ESA Program</t>
  </si>
  <si>
    <t>Table 4B, ESA Program - CSD Leveraging</t>
  </si>
  <si>
    <t>Table 4C, ESA Program - Multi-Family Common Area</t>
  </si>
  <si>
    <t>Properties Treated YTD</t>
  </si>
  <si>
    <t xml:space="preserve"> Energy Savings Assistance Program Table 4A-2 -  Homes Unwilling / Unable to Participate</t>
  </si>
  <si>
    <t>Table 5A, ESA Program</t>
  </si>
  <si>
    <t>Table 5B, ESA Program - CSD Leveraging</t>
  </si>
  <si>
    <t>Table 5C, ESA Program - Multi-Family Common Area</t>
  </si>
  <si>
    <t># of Properties Treated by Month</t>
  </si>
  <si>
    <t># of  Properties Treated by Month</t>
  </si>
  <si>
    <t>7A - Households Receiving Second Refrigerators</t>
  </si>
  <si>
    <t>7B - Households Receiving In- Home Energy Education Only</t>
  </si>
  <si>
    <t>7C - Households for My Energy/My Account Platform</t>
  </si>
  <si>
    <t>August 2019</t>
  </si>
  <si>
    <t xml:space="preserve"> August 2019</t>
  </si>
  <si>
    <t xml:space="preserve">Current Month Expenses </t>
  </si>
  <si>
    <t xml:space="preserve">Year to Date Expenses </t>
  </si>
  <si>
    <t>July 1 - July 31, 2019</t>
  </si>
  <si>
    <r>
      <t>Monthly Total</t>
    </r>
    <r>
      <rPr>
        <b/>
        <vertAlign val="superscript"/>
        <sz val="10"/>
        <color theme="1"/>
        <rFont val="Arial"/>
        <family val="2"/>
      </rPr>
      <t xml:space="preserve"> 3</t>
    </r>
  </si>
  <si>
    <t>Assist High Energy User with Document Submission</t>
  </si>
  <si>
    <t>Farsi</t>
  </si>
  <si>
    <t>Reporting Period: July 2019</t>
  </si>
  <si>
    <t xml:space="preserve"> Energy Savings Assistance Program Table 1A - Energy Savings Assistance Program  Expenses Funded From 2009-2016 Unspent ESA Program Funds </t>
  </si>
  <si>
    <r>
      <rPr>
        <vertAlign val="superscript"/>
        <sz val="10"/>
        <color theme="1"/>
        <rFont val="Arial"/>
        <family val="2"/>
      </rPr>
      <t>3</t>
    </r>
    <r>
      <rPr>
        <sz val="10"/>
        <color theme="1"/>
        <rFont val="Arial"/>
        <family val="2"/>
      </rPr>
      <t xml:space="preserve"> Totals will be reported on a monthly basis going forward.</t>
    </r>
  </si>
  <si>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 2018, and Non-Standard Disposition of Midcycle AL 5325, dated December 19, 2018 are not shown on this table but appear on Table 1A.</t>
    </r>
  </si>
  <si>
    <r>
      <rPr>
        <b/>
        <sz val="10"/>
        <rFont val="Arial"/>
        <family val="2"/>
      </rPr>
      <t>Note:</t>
    </r>
    <r>
      <rPr>
        <sz val="10"/>
        <rFont val="Arial"/>
        <family val="2"/>
      </rPr>
      <t xml:space="preserve"> In January 2019, a manual adjustment was made to exclude a net accrual/reversal debit amount of $2,781,810 for contractor costs related to all ESA Program measure categories associated to December 2018 activities. This amount was incorporated in 2018 costs as reported in the SoCalGas’ Annual Report filed May 2019. Any required corrections/adjustments are reported herein and supersede results reported in prior months and may reflect YTD adjustments.</t>
    </r>
  </si>
  <si>
    <r>
      <rPr>
        <vertAlign val="superscript"/>
        <sz val="10"/>
        <rFont val="Arial"/>
        <family val="2"/>
      </rPr>
      <t xml:space="preserve">4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</si>
  <si>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3</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</si>
  <si>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b/>
        <sz val="9"/>
        <rFont val="Arial"/>
        <family val="2"/>
      </rPr>
      <t>Note:</t>
    </r>
    <r>
      <rPr>
        <sz val="9"/>
        <rFont val="Arial"/>
        <family val="2"/>
      </rPr>
      <t xml:space="preserve"> Any required corrections/adjustments are reported herein and supersede results reported in prior months, and may reflect YTD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</si>
</sst>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vertAlign val="superscript"/>
      <sz val="12"/>
      <name val="Times New Roman"/>
      <family val="1"/>
    </font>
    <font>
      <b/>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rgb="FF000000"/>
      </left>
      <right style="thin">
        <color rgb="FF000000"/>
      </right>
      <top/>
      <bottom style="thin">
        <color rgb="FF000000"/>
      </bottom>
      <diagonal/>
    </border>
  </borders>
  <cellStyleXfs count="4750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0" applyNumberFormat="0" applyProtection="0">
      <alignment vertical="center"/>
    </xf>
    <xf numFmtId="4" fontId="87" fillId="27" borderId="70" applyNumberFormat="0" applyProtection="0">
      <alignment vertical="center"/>
    </xf>
    <xf numFmtId="4" fontId="88" fillId="27" borderId="70" applyNumberFormat="0" applyProtection="0">
      <alignment horizontal="left" vertical="center" indent="1"/>
    </xf>
    <xf numFmtId="0" fontId="33" fillId="27" borderId="13" applyNumberFormat="0" applyProtection="0">
      <alignment horizontal="left" vertical="top" indent="1"/>
    </xf>
    <xf numFmtId="4" fontId="89" fillId="34" borderId="70" applyNumberFormat="0" applyProtection="0">
      <alignment horizontal="left" vertical="center" indent="1"/>
    </xf>
    <xf numFmtId="4" fontId="62" fillId="41" borderId="70" applyNumberFormat="0" applyProtection="0">
      <alignment vertical="center"/>
    </xf>
    <xf numFmtId="4" fontId="76" fillId="50" borderId="70" applyNumberFormat="0" applyProtection="0">
      <alignment vertical="center"/>
    </xf>
    <xf numFmtId="4" fontId="62" fillId="29" borderId="70" applyNumberFormat="0" applyProtection="0">
      <alignment vertical="center"/>
    </xf>
    <xf numFmtId="4" fontId="52" fillId="41" borderId="70" applyNumberFormat="0" applyProtection="0">
      <alignment vertical="center"/>
    </xf>
    <xf numFmtId="4" fontId="66" fillId="51" borderId="70" applyNumberFormat="0" applyProtection="0">
      <alignment horizontal="left" vertical="center" indent="1"/>
    </xf>
    <xf numFmtId="4" fontId="66" fillId="38" borderId="70" applyNumberFormat="0" applyProtection="0">
      <alignment horizontal="left" vertical="center" indent="1"/>
    </xf>
    <xf numFmtId="4" fontId="90" fillId="34" borderId="70" applyNumberFormat="0" applyProtection="0">
      <alignment horizontal="left" vertical="center" indent="1"/>
    </xf>
    <xf numFmtId="4" fontId="91" fillId="20" borderId="70" applyNumberFormat="0" applyProtection="0">
      <alignment vertical="center"/>
    </xf>
    <xf numFmtId="4" fontId="57" fillId="35" borderId="70" applyNumberFormat="0" applyProtection="0">
      <alignment horizontal="left" vertical="center" indent="1"/>
    </xf>
    <xf numFmtId="4" fontId="92" fillId="38" borderId="70" applyNumberFormat="0" applyProtection="0">
      <alignment horizontal="left" vertical="center" indent="1"/>
    </xf>
    <xf numFmtId="4" fontId="93" fillId="34" borderId="70"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0" applyNumberFormat="0" applyProtection="0">
      <alignment vertical="center"/>
    </xf>
    <xf numFmtId="4" fontId="95" fillId="35" borderId="70" applyNumberFormat="0" applyProtection="0">
      <alignment vertical="center"/>
    </xf>
    <xf numFmtId="4" fontId="66" fillId="38" borderId="70"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0" applyNumberFormat="0" applyProtection="0">
      <alignment vertical="center"/>
    </xf>
    <xf numFmtId="4" fontId="97" fillId="35" borderId="70" applyNumberFormat="0" applyProtection="0">
      <alignment vertical="center"/>
    </xf>
    <xf numFmtId="4" fontId="66" fillId="38" borderId="70"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0" applyNumberFormat="0" applyProtection="0">
      <alignment vertical="center"/>
    </xf>
    <xf numFmtId="4" fontId="65" fillId="35" borderId="70" applyNumberFormat="0" applyProtection="0">
      <alignment vertical="center"/>
    </xf>
    <xf numFmtId="4" fontId="66" fillId="24" borderId="70" applyNumberFormat="0" applyProtection="0">
      <alignment horizontal="left" vertical="center" indent="1"/>
    </xf>
    <xf numFmtId="4" fontId="98" fillId="20" borderId="70" applyNumberFormat="0" applyProtection="0">
      <alignment horizontal="left" indent="1"/>
    </xf>
    <xf numFmtId="4" fontId="84" fillId="35" borderId="70"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1" applyNumberFormat="0" applyFill="0" applyAlignment="0" applyProtection="0"/>
    <xf numFmtId="0" fontId="101" fillId="0" borderId="71" applyNumberFormat="0" applyFill="0" applyAlignment="0" applyProtection="0"/>
    <xf numFmtId="0" fontId="81" fillId="0" borderId="68"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101" fillId="0" borderId="71"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2" applyNumberFormat="0" applyFill="0" applyAlignment="0" applyProtection="0"/>
    <xf numFmtId="0" fontId="99" fillId="0" borderId="72" applyNumberFormat="0" applyFill="0" applyAlignment="0" applyProtection="0"/>
    <xf numFmtId="0" fontId="25" fillId="0" borderId="7"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72"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69"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83" fillId="0" borderId="73"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8"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69"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6" fillId="104" borderId="2" applyNumberFormat="0" applyAlignment="0" applyProtection="0"/>
    <xf numFmtId="176" fontId="32" fillId="0" borderId="0" applyFont="0" applyFill="0" applyBorder="0" applyAlignment="0" applyProtection="0"/>
    <xf numFmtId="0" fontId="83" fillId="105" borderId="0" applyNumberFormat="0" applyBorder="0" applyAlignment="0" applyProtection="0"/>
    <xf numFmtId="0" fontId="127" fillId="0" borderId="0" applyNumberFormat="0" applyFill="0" applyBorder="0" applyAlignment="0" applyProtection="0"/>
    <xf numFmtId="0" fontId="99" fillId="0" borderId="91"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7" borderId="0" applyNumberFormat="0" applyProtection="0">
      <alignment horizontal="left" vertical="center" indent="1"/>
    </xf>
    <xf numFmtId="0" fontId="83" fillId="0" borderId="94"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4" applyNumberFormat="0" applyAlignment="0" applyProtection="0"/>
    <xf numFmtId="0" fontId="119" fillId="59" borderId="87" applyNumberFormat="0" applyAlignment="0" applyProtection="0"/>
    <xf numFmtId="0" fontId="117" fillId="58" borderId="84" applyNumberFormat="0" applyAlignment="0" applyProtection="0"/>
    <xf numFmtId="4" fontId="34" fillId="26" borderId="13" applyNumberFormat="0" applyProtection="0">
      <alignment horizontal="left" vertical="center" indent="1"/>
    </xf>
    <xf numFmtId="4" fontId="130" fillId="110"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6" applyNumberFormat="0" applyFill="0" applyAlignment="0" applyProtection="0"/>
    <xf numFmtId="0" fontId="111" fillId="0" borderId="83" applyNumberFormat="0" applyFill="0" applyAlignment="0" applyProtection="0"/>
    <xf numFmtId="0" fontId="110" fillId="0" borderId="82"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1"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5"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8"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3"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9" fillId="0" borderId="92" applyNumberFormat="0" applyFill="0" applyAlignment="0" applyProtection="0"/>
    <xf numFmtId="0" fontId="99" fillId="0" borderId="0" applyNumberFormat="0" applyFill="0" applyBorder="0" applyAlignment="0" applyProtection="0"/>
    <xf numFmtId="0" fontId="101" fillId="0" borderId="90" applyNumberFormat="0" applyFill="0" applyAlignment="0" applyProtection="0"/>
    <xf numFmtId="0" fontId="24" fillId="108" borderId="0" applyNumberFormat="0" applyBorder="0" applyAlignment="0" applyProtection="0"/>
    <xf numFmtId="0" fontId="83" fillId="107" borderId="0" applyNumberFormat="0" applyBorder="0" applyAlignment="0" applyProtection="0"/>
    <xf numFmtId="0" fontId="83" fillId="106" borderId="0" applyNumberFormat="0" applyBorder="0" applyAlignment="0" applyProtection="0"/>
    <xf numFmtId="175" fontId="32" fillId="0" borderId="0" applyFont="0" applyFill="0" applyBorder="0" applyAlignment="0" applyProtection="0"/>
    <xf numFmtId="0" fontId="22" fillId="95" borderId="3" applyNumberFormat="0" applyAlignment="0" applyProtection="0"/>
    <xf numFmtId="0" fontId="125"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8"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3" fillId="9" borderId="0" applyNumberFormat="0" applyBorder="0" applyAlignment="0" applyProtection="0"/>
    <xf numFmtId="0" fontId="7" fillId="60" borderId="88"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89" applyNumberFormat="0" applyFill="0" applyAlignment="0" applyProtection="0"/>
    <xf numFmtId="0" fontId="115" fillId="57" borderId="84"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41" fillId="0" borderId="0" applyNumberFormat="0" applyFill="0" applyBorder="0" applyAlignment="0" applyProtection="0"/>
    <xf numFmtId="0" fontId="3" fillId="0" borderId="0"/>
    <xf numFmtId="0" fontId="58" fillId="0" borderId="0"/>
    <xf numFmtId="0" fontId="18" fillId="0" borderId="0"/>
    <xf numFmtId="44" fontId="32" fillId="0" borderId="0" applyFont="0" applyFill="0" applyBorder="0" applyAlignment="0" applyProtection="0"/>
    <xf numFmtId="9" fontId="32" fillId="0" borderId="0" applyFont="0" applyFill="0" applyBorder="0" applyAlignment="0" applyProtection="0"/>
    <xf numFmtId="0" fontId="32" fillId="0" borderId="0"/>
    <xf numFmtId="0" fontId="3" fillId="0" borderId="0"/>
    <xf numFmtId="44" fontId="149" fillId="0" borderId="0" applyFont="0" applyFill="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43" fontId="32" fillId="0" borderId="0" applyFont="0" applyFill="0" applyBorder="0" applyAlignment="0" applyProtection="0"/>
    <xf numFmtId="0" fontId="26" fillId="7" borderId="2" applyNumberFormat="0" applyAlignment="0" applyProtection="0"/>
    <xf numFmtId="0" fontId="18" fillId="26" borderId="11" applyNumberFormat="0" applyFont="0" applyAlignment="0" applyProtection="0"/>
    <xf numFmtId="9" fontId="32" fillId="0" borderId="0" applyFont="0" applyFill="0" applyBorder="0" applyAlignment="0" applyProtection="0"/>
    <xf numFmtId="0" fontId="2" fillId="62" borderId="0" applyNumberFormat="0" applyBorder="0" applyAlignment="0" applyProtection="0"/>
    <xf numFmtId="9" fontId="32" fillId="0" borderId="0" applyFont="0" applyFill="0" applyBorder="0" applyAlignment="0" applyProtection="0"/>
    <xf numFmtId="0" fontId="45" fillId="0" borderId="0" applyNumberFormat="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44" fontId="18" fillId="0" borderId="0" applyFont="0" applyFill="0" applyBorder="0" applyAlignment="0" applyProtection="0"/>
    <xf numFmtId="0" fontId="18" fillId="60" borderId="88" applyNumberFormat="0" applyFont="0" applyAlignment="0" applyProtection="0"/>
    <xf numFmtId="0" fontId="34" fillId="87" borderId="0" applyNumberFormat="0" applyBorder="0" applyAlignment="0" applyProtection="0"/>
    <xf numFmtId="0" fontId="34" fillId="9" borderId="0" applyNumberFormat="0" applyBorder="0" applyAlignment="0" applyProtection="0"/>
    <xf numFmtId="0" fontId="34" fillId="26" borderId="0" applyNumberFormat="0" applyBorder="0" applyAlignment="0" applyProtection="0"/>
    <xf numFmtId="0" fontId="34" fillId="5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52" borderId="0" applyNumberFormat="0" applyBorder="0" applyAlignment="0" applyProtection="0"/>
    <xf numFmtId="0" fontId="34" fillId="9"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52" borderId="0" applyNumberFormat="0" applyBorder="0" applyAlignment="0" applyProtection="0"/>
    <xf numFmtId="0" fontId="34" fillId="7" borderId="0" applyNumberFormat="0" applyBorder="0" applyAlignment="0" applyProtection="0"/>
    <xf numFmtId="0" fontId="19" fillId="88" borderId="0" applyNumberFormat="0" applyBorder="0" applyAlignment="0" applyProtection="0"/>
    <xf numFmtId="0" fontId="19" fillId="92" borderId="0" applyNumberFormat="0" applyBorder="0" applyAlignment="0" applyProtection="0"/>
    <xf numFmtId="0" fontId="19" fillId="95" borderId="0" applyNumberFormat="0" applyBorder="0" applyAlignment="0" applyProtection="0"/>
    <xf numFmtId="0" fontId="19" fillId="99" borderId="0" applyNumberFormat="0" applyBorder="0" applyAlignment="0" applyProtection="0"/>
    <xf numFmtId="0" fontId="19" fillId="100" borderId="0" applyNumberFormat="0" applyBorder="0" applyAlignment="0" applyProtection="0"/>
    <xf numFmtId="0" fontId="19" fillId="101" borderId="0" applyNumberFormat="0" applyBorder="0" applyAlignment="0" applyProtection="0"/>
    <xf numFmtId="175" fontId="32" fillId="0" borderId="0" applyFont="0" applyFill="0" applyBorder="0" applyAlignment="0" applyProtection="0"/>
    <xf numFmtId="0" fontId="101" fillId="0" borderId="90" applyNumberFormat="0" applyFill="0" applyAlignment="0" applyProtection="0"/>
    <xf numFmtId="0" fontId="102" fillId="0" borderId="6" applyNumberFormat="0" applyFill="0" applyAlignment="0" applyProtection="0"/>
    <xf numFmtId="0" fontId="128" fillId="103" borderId="2" applyNumberFormat="0" applyAlignment="0" applyProtection="0"/>
    <xf numFmtId="0" fontId="32" fillId="102" borderId="11" applyNumberFormat="0" applyFont="0" applyAlignment="0" applyProtection="0"/>
    <xf numFmtId="0" fontId="26" fillId="7" borderId="2" applyNumberFormat="0" applyAlignment="0" applyProtection="0"/>
    <xf numFmtId="43" fontId="32" fillId="0" borderId="0" applyFont="0" applyFill="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83" fillId="0" borderId="94" applyNumberFormat="0" applyFill="0" applyAlignment="0" applyProtection="0"/>
    <xf numFmtId="0" fontId="2" fillId="0" borderId="0"/>
    <xf numFmtId="0" fontId="128" fillId="103" borderId="2" applyNumberFormat="0" applyAlignment="0" applyProtection="0"/>
    <xf numFmtId="0" fontId="153" fillId="0" borderId="0"/>
    <xf numFmtId="43" fontId="154" fillId="0" borderId="0" applyFont="0" applyFill="0" applyBorder="0" applyAlignment="0" applyProtection="0"/>
    <xf numFmtId="0" fontId="153"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3"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3" fillId="0" borderId="0"/>
    <xf numFmtId="0" fontId="153" fillId="0" borderId="0"/>
    <xf numFmtId="0" fontId="153"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3"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153" fillId="0" borderId="0"/>
    <xf numFmtId="0" fontId="153" fillId="0" borderId="0"/>
    <xf numFmtId="0" fontId="153" fillId="0" borderId="0"/>
    <xf numFmtId="0" fontId="153" fillId="0" borderId="0"/>
    <xf numFmtId="0" fontId="153"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3" fillId="0" borderId="0"/>
    <xf numFmtId="0" fontId="15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5"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43" fontId="152" fillId="0" borderId="0" applyFont="0" applyFill="0" applyBorder="0" applyAlignment="0" applyProtection="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5" fillId="0" borderId="0"/>
    <xf numFmtId="0" fontId="155"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5"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155" fillId="0" borderId="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155" fillId="0" borderId="0"/>
    <xf numFmtId="0" fontId="155" fillId="0" borderId="0"/>
    <xf numFmtId="0" fontId="155" fillId="0" borderId="0"/>
    <xf numFmtId="0" fontId="155" fillId="0" borderId="0"/>
    <xf numFmtId="0" fontId="2" fillId="0" borderId="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83" borderId="0" applyNumberFormat="0" applyBorder="0" applyAlignment="0" applyProtection="0"/>
    <xf numFmtId="0" fontId="123" fillId="69" borderId="0" applyNumberFormat="0" applyBorder="0" applyAlignment="0" applyProtection="0"/>
    <xf numFmtId="0" fontId="123" fillId="65" borderId="0" applyNumberFormat="0" applyBorder="0" applyAlignment="0" applyProtection="0"/>
    <xf numFmtId="0" fontId="123" fillId="6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15" fillId="57" borderId="84" applyNumberFormat="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2" fillId="0" borderId="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23" fillId="61" borderId="0" applyNumberFormat="0" applyBorder="0" applyAlignment="0" applyProtection="0"/>
    <xf numFmtId="0" fontId="123" fillId="65" borderId="0" applyNumberFormat="0" applyBorder="0" applyAlignment="0" applyProtection="0"/>
    <xf numFmtId="0" fontId="123" fillId="69" borderId="0" applyNumberFormat="0" applyBorder="0" applyAlignment="0" applyProtection="0"/>
    <xf numFmtId="0" fontId="123" fillId="73" borderId="0" applyNumberFormat="0" applyBorder="0" applyAlignment="0" applyProtection="0"/>
    <xf numFmtId="0" fontId="123" fillId="77" borderId="0" applyNumberFormat="0" applyBorder="0" applyAlignment="0" applyProtection="0"/>
    <xf numFmtId="0" fontId="123" fillId="81" borderId="0" applyNumberFormat="0" applyBorder="0" applyAlignment="0" applyProtection="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15" fillId="57" borderId="84" applyNumberFormat="0" applyAlignment="0" applyProtection="0"/>
    <xf numFmtId="0" fontId="2" fillId="0" borderId="0"/>
    <xf numFmtId="0" fontId="1" fillId="0" borderId="0"/>
    <xf numFmtId="0" fontId="165" fillId="0" borderId="0"/>
    <xf numFmtId="0" fontId="147" fillId="0" borderId="0"/>
    <xf numFmtId="0" fontId="147" fillId="0" borderId="0"/>
    <xf numFmtId="0" fontId="165" fillId="0" borderId="0"/>
    <xf numFmtId="0" fontId="1" fillId="0" borderId="0"/>
    <xf numFmtId="0" fontId="166" fillId="0" borderId="0"/>
    <xf numFmtId="0" fontId="147" fillId="0" borderId="0"/>
    <xf numFmtId="0" fontId="147" fillId="0" borderId="0"/>
    <xf numFmtId="0" fontId="165" fillId="0" borderId="0"/>
    <xf numFmtId="0" fontId="165" fillId="0" borderId="0"/>
    <xf numFmtId="0" fontId="165" fillId="0" borderId="0"/>
    <xf numFmtId="0" fontId="165" fillId="0" borderId="0"/>
    <xf numFmtId="0" fontId="165" fillId="0" borderId="0"/>
  </cellStyleXfs>
  <cellXfs count="1041">
    <xf numFmtId="0" fontId="0" fillId="0" borderId="0" xfId="0"/>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32" fillId="0" borderId="19" xfId="0" applyFont="1" applyBorder="1" applyAlignment="1">
      <alignment horizontal="left"/>
    </xf>
    <xf numFmtId="0" fontId="32" fillId="0" borderId="9" xfId="0" applyFont="1" applyBorder="1" applyAlignment="1">
      <alignment horizontal="left"/>
    </xf>
    <xf numFmtId="0" fontId="32" fillId="0" borderId="62" xfId="122" applyFont="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2" xfId="122" applyNumberFormat="1" applyFont="1" applyFill="1" applyBorder="1" applyAlignment="1">
      <alignment horizontal="left"/>
    </xf>
    <xf numFmtId="0" fontId="35" fillId="0" borderId="74" xfId="122" applyFont="1" applyFill="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2" fillId="0" borderId="0" xfId="127"/>
    <xf numFmtId="42" fontId="32" fillId="0" borderId="9" xfId="0" applyNumberFormat="1" applyFont="1" applyBorder="1"/>
    <xf numFmtId="0" fontId="0" fillId="48" borderId="9" xfId="0" applyFill="1" applyBorder="1"/>
    <xf numFmtId="0" fontId="35" fillId="48" borderId="9" xfId="0" applyFont="1" applyFill="1" applyBorder="1" applyAlignment="1">
      <alignment wrapText="1"/>
    </xf>
    <xf numFmtId="0" fontId="39" fillId="0" borderId="0" xfId="122" applyFont="1"/>
    <xf numFmtId="0" fontId="39" fillId="0" borderId="0" xfId="122" applyFont="1" applyFill="1"/>
    <xf numFmtId="165" fontId="39" fillId="0" borderId="0" xfId="122" applyNumberFormat="1" applyFont="1" applyFill="1"/>
    <xf numFmtId="0" fontId="105" fillId="0" borderId="0" xfId="122" applyFont="1"/>
    <xf numFmtId="165" fontId="39" fillId="0" borderId="0" xfId="122" applyNumberFormat="1" applyFont="1"/>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0" fontId="32" fillId="0" borderId="9" xfId="122" applyFont="1" applyFill="1" applyBorder="1" applyAlignment="1">
      <alignment horizontal="justify" wrapText="1"/>
    </xf>
    <xf numFmtId="0" fontId="32" fillId="0" borderId="9" xfId="122" applyFont="1" applyFill="1" applyBorder="1" applyAlignment="1">
      <alignment horizontal="left" vertical="top" wrapText="1"/>
    </xf>
    <xf numFmtId="0" fontId="32" fillId="0" borderId="9" xfId="122" applyFont="1" applyFill="1" applyBorder="1" applyAlignment="1">
      <alignment horizontal="left" wrapText="1"/>
    </xf>
    <xf numFmtId="3" fontId="32" fillId="0" borderId="25" xfId="122" applyNumberFormat="1" applyFont="1" applyFill="1" applyBorder="1" applyAlignment="1">
      <alignment horizontal="right"/>
    </xf>
    <xf numFmtId="3" fontId="32" fillId="0" borderId="18" xfId="122" applyNumberFormat="1" applyFont="1" applyFill="1" applyBorder="1" applyAlignment="1">
      <alignment horizontal="right" vertical="center"/>
    </xf>
    <xf numFmtId="3" fontId="32" fillId="0" borderId="46" xfId="122" applyNumberFormat="1" applyFont="1" applyFill="1" applyBorder="1" applyAlignment="1">
      <alignment horizontal="right"/>
    </xf>
    <xf numFmtId="3" fontId="32" fillId="0" borderId="62"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6"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10" fontId="32" fillId="0" borderId="9" xfId="122" applyNumberFormat="1" applyFont="1" applyFill="1" applyBorder="1" applyAlignment="1">
      <alignment horizontal="right"/>
    </xf>
    <xf numFmtId="10" fontId="32" fillId="0" borderId="38" xfId="122" applyNumberFormat="1" applyFont="1" applyFill="1" applyBorder="1" applyAlignment="1">
      <alignment horizontal="right"/>
    </xf>
    <xf numFmtId="10" fontId="32" fillId="0" borderId="26" xfId="122" applyNumberFormat="1" applyFont="1" applyBorder="1" applyAlignment="1">
      <alignment horizontal="right"/>
    </xf>
    <xf numFmtId="10" fontId="32" fillId="0" borderId="19" xfId="122" applyNumberFormat="1" applyFont="1" applyFill="1" applyBorder="1" applyAlignment="1">
      <alignment horizontal="right"/>
    </xf>
    <xf numFmtId="10" fontId="32" fillId="0" borderId="75" xfId="122" applyNumberFormat="1" applyFont="1" applyFill="1" applyBorder="1" applyAlignment="1">
      <alignment horizontal="right"/>
    </xf>
    <xf numFmtId="3" fontId="35" fillId="0" borderId="74" xfId="122" applyNumberFormat="1" applyFont="1" applyBorder="1" applyAlignment="1">
      <alignment horizontal="right"/>
    </xf>
    <xf numFmtId="10" fontId="35" fillId="0" borderId="74" xfId="122" applyNumberFormat="1" applyFont="1" applyBorder="1" applyAlignment="1">
      <alignment horizontal="right"/>
    </xf>
    <xf numFmtId="10" fontId="35" fillId="0" borderId="74" xfId="122" applyNumberFormat="1" applyFont="1" applyFill="1" applyBorder="1" applyAlignment="1">
      <alignment horizontal="right"/>
    </xf>
    <xf numFmtId="3" fontId="32" fillId="0" borderId="18" xfId="354" applyNumberFormat="1" applyFont="1" applyFill="1" applyBorder="1" applyAlignment="1">
      <alignment horizontal="right"/>
    </xf>
    <xf numFmtId="0" fontId="0" fillId="0" borderId="65" xfId="0" applyBorder="1"/>
    <xf numFmtId="0" fontId="32" fillId="0" borderId="9" xfId="122" quotePrefix="1" applyFont="1" applyFill="1" applyBorder="1" applyAlignment="1">
      <alignment horizontal="left" wrapText="1"/>
    </xf>
    <xf numFmtId="3" fontId="0" fillId="0" borderId="19" xfId="0" applyNumberFormat="1" applyBorder="1" applyAlignment="1">
      <alignment horizontal="right"/>
    </xf>
    <xf numFmtId="3" fontId="32" fillId="0" borderId="9" xfId="0" applyNumberFormat="1" applyFont="1" applyBorder="1" applyAlignment="1">
      <alignment horizontal="right"/>
    </xf>
    <xf numFmtId="165" fontId="0" fillId="0" borderId="0" xfId="0" applyNumberFormat="1"/>
    <xf numFmtId="3" fontId="32" fillId="0" borderId="36" xfId="122" applyNumberFormat="1" applyFont="1" applyFill="1" applyBorder="1" applyAlignment="1">
      <alignment horizontal="right"/>
    </xf>
    <xf numFmtId="0" fontId="35" fillId="0" borderId="0" xfId="917" applyFont="1" applyFill="1" applyBorder="1" applyAlignment="1">
      <alignment horizontal="left"/>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78" applyNumberFormat="1" applyFont="1" applyFill="1" applyBorder="1" applyAlignment="1">
      <alignment horizontal="right" vertical="center" wrapText="1"/>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59"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2" applyNumberFormat="1" applyFont="1" applyBorder="1" applyAlignment="1">
      <alignment horizontal="right"/>
    </xf>
    <xf numFmtId="0" fontId="32" fillId="0" borderId="0" xfId="917" applyFont="1" applyFill="1" applyBorder="1" applyAlignment="1">
      <alignment horizontal="center" vertical="center"/>
    </xf>
    <xf numFmtId="0" fontId="32"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2" fillId="0" borderId="9" xfId="59" applyNumberFormat="1" applyFont="1" applyFill="1" applyBorder="1" applyAlignment="1">
      <alignment wrapText="1"/>
    </xf>
    <xf numFmtId="0" fontId="32" fillId="0" borderId="9" xfId="122" applyFont="1" applyFill="1" applyBorder="1" applyAlignment="1">
      <alignment horizontal="justify" vertical="top" wrapText="1"/>
    </xf>
    <xf numFmtId="0" fontId="0" fillId="0" borderId="0" xfId="0"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0" fillId="45" borderId="38" xfId="0" applyFill="1" applyBorder="1"/>
    <xf numFmtId="0" fontId="0" fillId="45" borderId="24" xfId="0" applyFill="1" applyBorder="1"/>
    <xf numFmtId="0" fontId="35" fillId="48" borderId="18" xfId="0" applyFont="1" applyFill="1" applyBorder="1" applyAlignment="1">
      <alignment horizontal="center"/>
    </xf>
    <xf numFmtId="0" fontId="35" fillId="48" borderId="19" xfId="0" applyFont="1" applyFill="1" applyBorder="1" applyAlignment="1">
      <alignment horizontal="center"/>
    </xf>
    <xf numFmtId="177" fontId="32"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5" fillId="0" borderId="9" xfId="0" applyFont="1" applyFill="1" applyBorder="1" applyAlignment="1">
      <alignment wrapText="1"/>
    </xf>
    <xf numFmtId="42" fontId="35" fillId="0" borderId="9" xfId="0" applyNumberFormat="1" applyFont="1" applyFill="1" applyBorder="1"/>
    <xf numFmtId="0" fontId="35" fillId="0" borderId="0" xfId="0" applyFont="1"/>
    <xf numFmtId="3" fontId="35" fillId="0" borderId="74" xfId="122" applyNumberFormat="1" applyFont="1" applyFill="1" applyBorder="1" applyAlignment="1">
      <alignment horizontal="right"/>
    </xf>
    <xf numFmtId="165" fontId="32" fillId="0" borderId="25" xfId="700" applyNumberFormat="1" applyFont="1" applyFill="1" applyBorder="1" applyAlignment="1">
      <alignment vertical="center"/>
    </xf>
    <xf numFmtId="0" fontId="0" fillId="0" borderId="0" xfId="0" applyBorder="1"/>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76" fillId="0" borderId="0" xfId="0" quotePrefix="1" applyFont="1" applyFill="1" applyAlignment="1">
      <alignment vertical="center"/>
    </xf>
    <xf numFmtId="0" fontId="32" fillId="0" borderId="0" xfId="0" applyFont="1" applyFill="1" applyAlignment="1">
      <alignment vertical="center"/>
    </xf>
    <xf numFmtId="0" fontId="32"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172" fontId="0" fillId="0" borderId="0" xfId="1158" applyNumberFormat="1" applyFont="1"/>
    <xf numFmtId="178" fontId="32" fillId="0" borderId="9" xfId="0" applyNumberFormat="1" applyFont="1" applyFill="1" applyBorder="1"/>
    <xf numFmtId="0" fontId="35" fillId="0" borderId="0" xfId="0" applyFont="1" applyFill="1" applyBorder="1"/>
    <xf numFmtId="0" fontId="35" fillId="0" borderId="24" xfId="0" applyFont="1" applyBorder="1"/>
    <xf numFmtId="0" fontId="32" fillId="0" borderId="50" xfId="0" applyFont="1" applyBorder="1"/>
    <xf numFmtId="0" fontId="35" fillId="0" borderId="49" xfId="0" applyFont="1" applyBorder="1"/>
    <xf numFmtId="0" fontId="35" fillId="45" borderId="49" xfId="0" applyFont="1" applyFill="1" applyBorder="1"/>
    <xf numFmtId="0" fontId="35" fillId="45" borderId="51" xfId="0" applyFont="1" applyFill="1" applyBorder="1"/>
    <xf numFmtId="0" fontId="35" fillId="48" borderId="51" xfId="0" applyFont="1" applyFill="1" applyBorder="1"/>
    <xf numFmtId="0" fontId="0" fillId="0" borderId="49" xfId="0" applyBorder="1"/>
    <xf numFmtId="0" fontId="32" fillId="49" borderId="49" xfId="0" applyFont="1" applyFill="1" applyBorder="1"/>
    <xf numFmtId="0" fontId="32" fillId="0" borderId="49" xfId="0" applyFont="1" applyBorder="1"/>
    <xf numFmtId="0" fontId="0" fillId="45" borderId="51" xfId="0" applyFill="1" applyBorder="1"/>
    <xf numFmtId="0" fontId="35" fillId="48" borderId="51" xfId="0" applyFont="1" applyFill="1" applyBorder="1" applyAlignment="1">
      <alignment horizontal="center" wrapText="1"/>
    </xf>
    <xf numFmtId="0" fontId="35" fillId="48" borderId="97" xfId="0" applyFont="1" applyFill="1" applyBorder="1"/>
    <xf numFmtId="0" fontId="0" fillId="45" borderId="49" xfId="0" applyFill="1" applyBorder="1"/>
    <xf numFmtId="164" fontId="0" fillId="0" borderId="24" xfId="46746" applyNumberFormat="1" applyFont="1" applyFill="1" applyBorder="1"/>
    <xf numFmtId="164" fontId="0" fillId="0" borderId="24" xfId="46776" applyNumberFormat="1" applyFont="1" applyFill="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applyAlignment="1"/>
    <xf numFmtId="0" fontId="36" fillId="0" borderId="0" xfId="127" applyFont="1" applyAlignment="1"/>
    <xf numFmtId="0" fontId="35" fillId="0" borderId="0" xfId="0" applyFont="1" applyFill="1" applyBorder="1" applyAlignment="1">
      <alignment wrapText="1"/>
    </xf>
    <xf numFmtId="0" fontId="32" fillId="0" borderId="24" xfId="122" applyFont="1" applyBorder="1"/>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74" fillId="0" borderId="0" xfId="122" applyFont="1" applyFill="1" applyAlignment="1">
      <alignment horizontal="left" wrapText="1"/>
    </xf>
    <xf numFmtId="165" fontId="32" fillId="0" borderId="9" xfId="700" applyNumberFormat="1" applyFont="1" applyFill="1" applyBorder="1" applyAlignment="1">
      <alignment horizontal="right" vertical="top"/>
    </xf>
    <xf numFmtId="0" fontId="32" fillId="0" borderId="9" xfId="0" applyFont="1" applyBorder="1" applyAlignment="1">
      <alignment horizontal="center"/>
    </xf>
    <xf numFmtId="0" fontId="35" fillId="48" borderId="9" xfId="127" applyFont="1" applyFill="1" applyBorder="1"/>
    <xf numFmtId="0" fontId="32" fillId="48" borderId="9" xfId="127" applyFill="1" applyBorder="1"/>
    <xf numFmtId="0" fontId="32" fillId="0" borderId="9" xfId="127" applyFont="1" applyBorder="1"/>
    <xf numFmtId="0" fontId="32" fillId="0" borderId="9" xfId="127" quotePrefix="1" applyFont="1" applyBorder="1" applyAlignment="1">
      <alignment horizontal="left"/>
    </xf>
    <xf numFmtId="0" fontId="35" fillId="0" borderId="9" xfId="127" applyFont="1" applyBorder="1"/>
    <xf numFmtId="165" fontId="35" fillId="0" borderId="9" xfId="700" applyNumberFormat="1" applyFont="1" applyFill="1" applyBorder="1" applyAlignment="1">
      <alignment horizontal="right" vertical="top"/>
    </xf>
    <xf numFmtId="0" fontId="32" fillId="45" borderId="9" xfId="127" applyFont="1" applyFill="1" applyBorder="1"/>
    <xf numFmtId="0" fontId="32" fillId="0" borderId="9" xfId="127" applyFont="1" applyBorder="1" applyAlignment="1">
      <alignment wrapText="1"/>
    </xf>
    <xf numFmtId="0" fontId="32" fillId="0" borderId="9" xfId="127" quotePrefix="1" applyFont="1" applyBorder="1" applyAlignment="1">
      <alignment horizontal="left" wrapText="1"/>
    </xf>
    <xf numFmtId="5" fontId="35" fillId="0" borderId="9" xfId="0" applyNumberFormat="1" applyFont="1" applyFill="1" applyBorder="1" applyAlignment="1">
      <alignment horizontal="left"/>
    </xf>
    <xf numFmtId="165" fontId="35" fillId="0" borderId="9" xfId="127" applyNumberFormat="1" applyFont="1" applyFill="1" applyBorder="1"/>
    <xf numFmtId="165" fontId="32" fillId="49" borderId="9" xfId="700" applyNumberFormat="1" applyFont="1" applyFill="1" applyBorder="1" applyAlignment="1">
      <alignment horizontal="right" vertical="top"/>
    </xf>
    <xf numFmtId="165" fontId="32" fillId="49" borderId="9" xfId="127" applyNumberFormat="1" applyFont="1" applyFill="1" applyBorder="1"/>
    <xf numFmtId="0" fontId="32" fillId="0" borderId="9" xfId="127" applyBorder="1"/>
    <xf numFmtId="5" fontId="32" fillId="0" borderId="9" xfId="0" applyNumberFormat="1" applyFont="1" applyFill="1" applyBorder="1" applyAlignment="1">
      <alignment horizontal="left" wrapText="1"/>
    </xf>
    <xf numFmtId="5" fontId="32" fillId="0" borderId="9" xfId="0" applyNumberFormat="1" applyFont="1" applyBorder="1" applyAlignment="1">
      <alignment wrapText="1"/>
    </xf>
    <xf numFmtId="5" fontId="32" fillId="0" borderId="9" xfId="0" applyNumberFormat="1" applyFont="1" applyBorder="1"/>
    <xf numFmtId="165" fontId="32" fillId="0" borderId="9" xfId="127" applyNumberFormat="1" applyFont="1" applyBorder="1"/>
    <xf numFmtId="0" fontId="32" fillId="45" borderId="49" xfId="0" applyFont="1" applyFill="1" applyBorder="1"/>
    <xf numFmtId="0" fontId="32" fillId="0" borderId="49" xfId="0" applyFont="1" applyFill="1" applyBorder="1"/>
    <xf numFmtId="0" fontId="0" fillId="48" borderId="9" xfId="0" applyFill="1" applyBorder="1" applyAlignment="1">
      <alignment wrapText="1"/>
    </xf>
    <xf numFmtId="42" fontId="0" fillId="48" borderId="9" xfId="0" applyNumberFormat="1" applyFill="1" applyBorder="1"/>
    <xf numFmtId="0" fontId="39" fillId="48" borderId="9" xfId="122" applyFont="1" applyFill="1" applyBorder="1" applyAlignment="1">
      <alignment horizontal="justify" wrapText="1"/>
    </xf>
    <xf numFmtId="0" fontId="39" fillId="48" borderId="9" xfId="122" applyFont="1" applyFill="1" applyBorder="1" applyAlignment="1">
      <alignment horizontal="center" wrapText="1"/>
    </xf>
    <xf numFmtId="43" fontId="39" fillId="48" borderId="9" xfId="34" applyFont="1" applyFill="1" applyBorder="1" applyAlignment="1">
      <alignment horizontal="center" wrapText="1"/>
    </xf>
    <xf numFmtId="0" fontId="32" fillId="48" borderId="9" xfId="122" applyFont="1" applyFill="1" applyBorder="1" applyAlignment="1">
      <alignment horizontal="center" wrapText="1"/>
    </xf>
    <xf numFmtId="44" fontId="32" fillId="48" borderId="9" xfId="59" applyFont="1" applyFill="1" applyBorder="1" applyAlignment="1">
      <alignment wrapText="1"/>
    </xf>
    <xf numFmtId="42" fontId="32" fillId="48" borderId="9" xfId="59" applyNumberFormat="1" applyFont="1" applyFill="1" applyBorder="1" applyAlignment="1">
      <alignment wrapText="1"/>
    </xf>
    <xf numFmtId="9" fontId="32" fillId="48" borderId="9" xfId="182" applyFont="1" applyFill="1" applyBorder="1" applyAlignment="1">
      <alignment horizontal="center" wrapText="1"/>
    </xf>
    <xf numFmtId="9" fontId="32" fillId="48" borderId="9" xfId="182" applyNumberFormat="1" applyFont="1" applyFill="1" applyBorder="1" applyAlignment="1">
      <alignment horizontal="center" wrapText="1"/>
    </xf>
    <xf numFmtId="9" fontId="32" fillId="48" borderId="9" xfId="59" applyNumberFormat="1" applyFont="1" applyFill="1" applyBorder="1" applyAlignment="1">
      <alignment wrapText="1"/>
    </xf>
    <xf numFmtId="42" fontId="32" fillId="0" borderId="9" xfId="0" applyNumberFormat="1" applyFont="1" applyFill="1" applyBorder="1"/>
    <xf numFmtId="0" fontId="76" fillId="0" borderId="23" xfId="0" applyFont="1" applyFill="1" applyBorder="1"/>
    <xf numFmtId="0" fontId="76" fillId="0" borderId="20" xfId="0" applyFont="1" applyFill="1" applyBorder="1"/>
    <xf numFmtId="0" fontId="76" fillId="0" borderId="22" xfId="0" applyFont="1" applyFill="1" applyBorder="1"/>
    <xf numFmtId="0" fontId="35" fillId="0" borderId="74" xfId="0" applyFont="1" applyBorder="1"/>
    <xf numFmtId="3" fontId="35" fillId="0" borderId="74" xfId="0" applyNumberFormat="1" applyFont="1" applyBorder="1" applyAlignment="1">
      <alignment horizontal="right"/>
    </xf>
    <xf numFmtId="0" fontId="76" fillId="0" borderId="96" xfId="46814" applyFont="1" applyBorder="1" applyAlignment="1">
      <alignment horizontal="left" wrapText="1"/>
    </xf>
    <xf numFmtId="0" fontId="76" fillId="0" borderId="49" xfId="46814" applyFont="1" applyBorder="1" applyAlignment="1">
      <alignment horizontal="left" wrapText="1"/>
    </xf>
    <xf numFmtId="0" fontId="76" fillId="0" borderId="99" xfId="46814" applyFont="1" applyBorder="1" applyAlignment="1">
      <alignment horizontal="left" wrapText="1"/>
    </xf>
    <xf numFmtId="0" fontId="76" fillId="0" borderId="100" xfId="46814" applyFont="1" applyBorder="1" applyAlignment="1">
      <alignment horizontal="left" wrapText="1"/>
    </xf>
    <xf numFmtId="0" fontId="35" fillId="48" borderId="32" xfId="46740" applyFont="1" applyFill="1" applyBorder="1" applyAlignment="1">
      <alignment horizontal="center" vertical="center" wrapText="1"/>
    </xf>
    <xf numFmtId="0" fontId="35" fillId="48" borderId="39" xfId="46740" applyFont="1" applyFill="1" applyBorder="1" applyAlignment="1">
      <alignment horizontal="center" vertical="center" wrapText="1"/>
    </xf>
    <xf numFmtId="0" fontId="35" fillId="48" borderId="41" xfId="46740" applyFont="1" applyFill="1" applyBorder="1" applyAlignment="1">
      <alignment horizontal="center" vertical="center" wrapText="1"/>
    </xf>
    <xf numFmtId="0" fontId="138" fillId="0" borderId="49" xfId="0" applyFont="1" applyBorder="1" applyAlignment="1">
      <alignment horizontal="right" vertical="center"/>
    </xf>
    <xf numFmtId="0" fontId="138" fillId="0" borderId="100" xfId="0" applyFont="1" applyBorder="1" applyAlignment="1">
      <alignment horizontal="right" vertical="center"/>
    </xf>
    <xf numFmtId="0" fontId="132" fillId="0" borderId="0" xfId="0" applyFont="1" applyBorder="1" applyAlignment="1">
      <alignment horizontal="center" vertical="center"/>
    </xf>
    <xf numFmtId="0" fontId="32" fillId="23" borderId="34" xfId="917" applyFont="1" applyFill="1" applyBorder="1" applyAlignment="1">
      <alignment horizontal="center" vertical="center"/>
    </xf>
    <xf numFmtId="0" fontId="76" fillId="0" borderId="31" xfId="917" applyFont="1" applyFill="1" applyBorder="1" applyAlignment="1">
      <alignment horizontal="center" wrapText="1"/>
    </xf>
    <xf numFmtId="0" fontId="76" fillId="0" borderId="19" xfId="917" applyFont="1" applyFill="1" applyBorder="1" applyAlignment="1">
      <alignment horizontal="center" wrapText="1"/>
    </xf>
    <xf numFmtId="0" fontId="76" fillId="0" borderId="30" xfId="917" applyFont="1" applyFill="1" applyBorder="1" applyAlignment="1">
      <alignment horizontal="center" wrapText="1"/>
    </xf>
    <xf numFmtId="0" fontId="76" fillId="0" borderId="29" xfId="917" applyFont="1" applyFill="1" applyBorder="1" applyAlignment="1">
      <alignment horizontal="center" wrapText="1"/>
    </xf>
    <xf numFmtId="0" fontId="76" fillId="0" borderId="36" xfId="917" applyFont="1" applyBorder="1" applyAlignment="1">
      <alignment horizontal="center" wrapText="1"/>
    </xf>
    <xf numFmtId="0" fontId="76" fillId="0" borderId="18" xfId="917" applyFont="1" applyBorder="1" applyAlignment="1">
      <alignment horizontal="center" wrapText="1"/>
    </xf>
    <xf numFmtId="0" fontId="76" fillId="0" borderId="37" xfId="917" applyFont="1" applyBorder="1" applyAlignment="1">
      <alignment horizontal="center" wrapText="1"/>
    </xf>
    <xf numFmtId="0" fontId="76" fillId="0" borderId="24" xfId="917" applyFont="1" applyFill="1" applyBorder="1" applyAlignment="1">
      <alignment horizontal="center" wrapText="1"/>
    </xf>
    <xf numFmtId="0" fontId="76" fillId="0" borderId="9" xfId="917" applyFont="1" applyFill="1" applyBorder="1" applyAlignment="1">
      <alignment horizontal="center"/>
    </xf>
    <xf numFmtId="0" fontId="76" fillId="0" borderId="38" xfId="917" applyFont="1" applyFill="1" applyBorder="1" applyAlignment="1">
      <alignment horizontal="center"/>
    </xf>
    <xf numFmtId="0" fontId="76" fillId="0" borderId="24" xfId="917" applyFont="1" applyBorder="1" applyAlignment="1">
      <alignment horizontal="center"/>
    </xf>
    <xf numFmtId="0" fontId="76" fillId="0" borderId="9" xfId="917" applyFont="1" applyBorder="1" applyAlignment="1">
      <alignment horizontal="center"/>
    </xf>
    <xf numFmtId="0" fontId="76" fillId="0" borderId="38" xfId="917" applyFont="1" applyBorder="1" applyAlignment="1">
      <alignment horizontal="center"/>
    </xf>
    <xf numFmtId="0" fontId="76" fillId="0" borderId="62" xfId="917" applyFont="1" applyFill="1" applyBorder="1" applyAlignment="1">
      <alignment horizontal="center" wrapText="1"/>
    </xf>
    <xf numFmtId="0" fontId="76" fillId="0" borderId="19" xfId="917" applyFont="1" applyBorder="1" applyAlignment="1">
      <alignment horizontal="center"/>
    </xf>
    <xf numFmtId="0" fontId="76" fillId="0" borderId="75" xfId="917" applyFont="1" applyBorder="1" applyAlignment="1">
      <alignment horizontal="center"/>
    </xf>
    <xf numFmtId="3" fontId="32" fillId="0" borderId="19" xfId="16282" applyNumberFormat="1" applyFont="1" applyBorder="1" applyAlignment="1">
      <alignment horizontal="right"/>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3" fontId="35" fillId="0" borderId="35" xfId="16278" applyNumberFormat="1" applyFont="1" applyFill="1" applyBorder="1" applyAlignment="1">
      <alignment horizontal="right" vertical="center" wrapText="1"/>
    </xf>
    <xf numFmtId="0" fontId="32" fillId="0" borderId="9" xfId="0" applyFont="1" applyFill="1" applyBorder="1"/>
    <xf numFmtId="0" fontId="32" fillId="45" borderId="24" xfId="0" applyFont="1" applyFill="1" applyBorder="1"/>
    <xf numFmtId="0" fontId="32" fillId="0" borderId="56" xfId="122" applyFont="1" applyBorder="1"/>
    <xf numFmtId="0" fontId="32" fillId="0" borderId="77" xfId="122" applyFont="1" applyBorder="1"/>
    <xf numFmtId="0" fontId="35" fillId="0" borderId="33" xfId="0" applyFont="1" applyBorder="1"/>
    <xf numFmtId="165" fontId="32" fillId="0" borderId="9" xfId="0" applyNumberFormat="1" applyFont="1" applyBorder="1"/>
    <xf numFmtId="10" fontId="32" fillId="0" borderId="9" xfId="34" applyNumberFormat="1" applyFont="1" applyBorder="1"/>
    <xf numFmtId="0" fontId="32" fillId="0" borderId="0" xfId="122" applyFont="1" applyBorder="1" applyAlignment="1">
      <alignment horizontal="left"/>
    </xf>
    <xf numFmtId="164" fontId="32" fillId="0" borderId="24" xfId="46776" applyNumberFormat="1" applyFont="1" applyFill="1" applyBorder="1"/>
    <xf numFmtId="164" fontId="32" fillId="0" borderId="9" xfId="46776" applyNumberFormat="1" applyFont="1" applyFill="1" applyBorder="1"/>
    <xf numFmtId="172" fontId="32" fillId="0" borderId="38" xfId="182" applyNumberFormat="1" applyFont="1" applyBorder="1"/>
    <xf numFmtId="164" fontId="32" fillId="45" borderId="24" xfId="34" applyNumberFormat="1" applyFont="1" applyFill="1" applyBorder="1"/>
    <xf numFmtId="164" fontId="32" fillId="45" borderId="9" xfId="34" applyNumberFormat="1" applyFont="1" applyFill="1" applyBorder="1"/>
    <xf numFmtId="0" fontId="32" fillId="45" borderId="38" xfId="0" applyFont="1" applyFill="1" applyBorder="1"/>
    <xf numFmtId="164" fontId="32" fillId="0" borderId="24" xfId="46746" applyNumberFormat="1" applyFont="1" applyFill="1" applyBorder="1"/>
    <xf numFmtId="164" fontId="32" fillId="0" borderId="9" xfId="46746" applyNumberFormat="1" applyFont="1" applyFill="1" applyBorder="1"/>
    <xf numFmtId="164" fontId="32" fillId="0" borderId="24" xfId="46773" applyNumberFormat="1" applyFont="1" applyFill="1" applyBorder="1"/>
    <xf numFmtId="164" fontId="32" fillId="0" borderId="9" xfId="46773" applyNumberFormat="1" applyFont="1" applyFill="1" applyBorder="1"/>
    <xf numFmtId="172" fontId="32" fillId="0" borderId="38" xfId="0" applyNumberFormat="1" applyFont="1" applyBorder="1"/>
    <xf numFmtId="164" fontId="32" fillId="0" borderId="24" xfId="34" applyNumberFormat="1" applyFont="1" applyFill="1" applyBorder="1"/>
    <xf numFmtId="164" fontId="32" fillId="0" borderId="9" xfId="34" applyNumberFormat="1" applyFont="1" applyFill="1" applyBorder="1"/>
    <xf numFmtId="164" fontId="32" fillId="0" borderId="24" xfId="46749" applyNumberFormat="1" applyFont="1" applyFill="1" applyBorder="1"/>
    <xf numFmtId="164" fontId="32" fillId="0" borderId="9" xfId="46749" applyNumberFormat="1" applyFont="1" applyFill="1" applyBorder="1"/>
    <xf numFmtId="164" fontId="32" fillId="0" borderId="24" xfId="46769" applyNumberFormat="1" applyFont="1" applyFill="1" applyBorder="1"/>
    <xf numFmtId="164" fontId="32" fillId="0" borderId="9" xfId="46769" applyNumberFormat="1" applyFont="1" applyFill="1" applyBorder="1"/>
    <xf numFmtId="39" fontId="32" fillId="45" borderId="9" xfId="34" applyNumberFormat="1" applyFont="1" applyFill="1" applyBorder="1"/>
    <xf numFmtId="164" fontId="32" fillId="0" borderId="24" xfId="46751" applyNumberFormat="1" applyFont="1" applyFill="1" applyBorder="1"/>
    <xf numFmtId="164" fontId="32" fillId="0" borderId="9" xfId="46751" applyNumberFormat="1" applyFont="1" applyFill="1" applyBorder="1"/>
    <xf numFmtId="164" fontId="32" fillId="0" borderId="24" xfId="46767" applyNumberFormat="1" applyFont="1" applyFill="1" applyBorder="1"/>
    <xf numFmtId="164" fontId="32" fillId="0" borderId="9" xfId="46767" applyNumberFormat="1" applyFont="1" applyFill="1" applyBorder="1"/>
    <xf numFmtId="164" fontId="32" fillId="0" borderId="24" xfId="46754" applyNumberFormat="1" applyFont="1" applyFill="1" applyBorder="1"/>
    <xf numFmtId="164" fontId="32" fillId="0" borderId="9" xfId="46754"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0" applyFont="1" applyBorder="1"/>
    <xf numFmtId="164" fontId="32" fillId="0" borderId="24" xfId="46765" applyNumberFormat="1" applyFont="1" applyFill="1" applyBorder="1"/>
    <xf numFmtId="0" fontId="32" fillId="45" borderId="9" xfId="0" applyFont="1" applyFill="1" applyBorder="1"/>
    <xf numFmtId="0" fontId="32" fillId="0" borderId="24" xfId="0" applyFont="1" applyBorder="1"/>
    <xf numFmtId="44" fontId="32" fillId="0" borderId="9" xfId="700" applyFont="1" applyBorder="1"/>
    <xf numFmtId="0" fontId="32" fillId="45" borderId="51" xfId="0" applyFont="1" applyFill="1" applyBorder="1"/>
    <xf numFmtId="0" fontId="32" fillId="0" borderId="0" xfId="0" applyFont="1" applyFill="1" applyBorder="1"/>
    <xf numFmtId="164" fontId="32" fillId="0" borderId="102" xfId="46758" applyNumberFormat="1" applyFont="1" applyBorder="1"/>
    <xf numFmtId="164" fontId="32" fillId="0" borderId="0" xfId="46758" applyNumberFormat="1" applyFont="1" applyFill="1" applyBorder="1"/>
    <xf numFmtId="0" fontId="32" fillId="0" borderId="77" xfId="127" applyFont="1" applyBorder="1"/>
    <xf numFmtId="0" fontId="32" fillId="0" borderId="77" xfId="127" applyFont="1" applyBorder="1" applyAlignment="1">
      <alignment wrapText="1"/>
    </xf>
    <xf numFmtId="164" fontId="32" fillId="45" borderId="38" xfId="34" applyNumberFormat="1" applyFont="1" applyFill="1" applyBorder="1"/>
    <xf numFmtId="0" fontId="146" fillId="45" borderId="67" xfId="0" applyFont="1" applyFill="1" applyBorder="1"/>
    <xf numFmtId="0" fontId="146" fillId="0" borderId="0" xfId="0" applyFont="1"/>
    <xf numFmtId="0" fontId="35" fillId="45" borderId="31" xfId="0" applyFont="1" applyFill="1" applyBorder="1"/>
    <xf numFmtId="0" fontId="146" fillId="0" borderId="0" xfId="0" applyFont="1" applyBorder="1"/>
    <xf numFmtId="0" fontId="146" fillId="0" borderId="21" xfId="0" applyFont="1" applyFill="1" applyBorder="1" applyAlignment="1">
      <alignment horizontal="left"/>
    </xf>
    <xf numFmtId="0" fontId="32" fillId="0" borderId="0" xfId="0" applyFont="1" applyFill="1" applyBorder="1" applyAlignment="1">
      <alignment horizontal="left"/>
    </xf>
    <xf numFmtId="0" fontId="146" fillId="0" borderId="0" xfId="0" applyFont="1" applyFill="1" applyBorder="1" applyAlignment="1">
      <alignment horizontal="left"/>
    </xf>
    <xf numFmtId="0" fontId="146" fillId="0" borderId="0" xfId="0" applyFont="1" applyFill="1" applyBorder="1"/>
    <xf numFmtId="164" fontId="32"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2" fillId="0" borderId="38" xfId="0" applyFont="1" applyFill="1" applyBorder="1"/>
    <xf numFmtId="164" fontId="32" fillId="0" borderId="0" xfId="34" applyNumberFormat="1" applyFont="1" applyFill="1" applyBorder="1"/>
    <xf numFmtId="164" fontId="32" fillId="0" borderId="18" xfId="46747" applyNumberFormat="1" applyFont="1" applyFill="1" applyBorder="1"/>
    <xf numFmtId="174" fontId="32" fillId="0" borderId="9" xfId="59" applyNumberFormat="1" applyFont="1" applyFill="1" applyBorder="1"/>
    <xf numFmtId="44" fontId="32" fillId="0" borderId="18" xfId="700" applyFont="1" applyFill="1" applyBorder="1"/>
    <xf numFmtId="44" fontId="32" fillId="0" borderId="0" xfId="700" applyFont="1" applyFill="1" applyBorder="1"/>
    <xf numFmtId="49" fontId="36" fillId="0" borderId="65" xfId="122" applyNumberFormat="1" applyFont="1" applyFill="1" applyBorder="1" applyAlignment="1">
      <alignment horizontal="center"/>
    </xf>
    <xf numFmtId="0" fontId="0" fillId="0" borderId="65" xfId="0" applyBorder="1" applyAlignment="1">
      <alignment horizontal="center"/>
    </xf>
    <xf numFmtId="49" fontId="36" fillId="0" borderId="25" xfId="0" applyNumberFormat="1" applyFont="1" applyBorder="1" applyAlignment="1">
      <alignment horizontal="center"/>
    </xf>
    <xf numFmtId="49" fontId="0" fillId="0" borderId="25" xfId="0" applyNumberFormat="1" applyBorder="1" applyAlignment="1">
      <alignment horizontal="center"/>
    </xf>
    <xf numFmtId="49" fontId="36" fillId="0" borderId="25" xfId="0" quotePrefix="1" applyNumberFormat="1" applyFont="1" applyBorder="1" applyAlignment="1">
      <alignment horizontal="center"/>
    </xf>
    <xf numFmtId="164" fontId="32" fillId="0" borderId="18" xfId="46747" applyNumberFormat="1" applyFont="1" applyFill="1" applyBorder="1" applyAlignment="1">
      <alignment horizontal="right"/>
    </xf>
    <xf numFmtId="164" fontId="32" fillId="0" borderId="9" xfId="46747" applyNumberFormat="1" applyFont="1" applyFill="1" applyBorder="1" applyAlignment="1">
      <alignment horizontal="right"/>
    </xf>
    <xf numFmtId="174" fontId="32" fillId="0" borderId="9" xfId="59" applyNumberFormat="1" applyFont="1" applyFill="1" applyBorder="1" applyAlignment="1">
      <alignment horizontal="right"/>
    </xf>
    <xf numFmtId="44" fontId="32" fillId="0" borderId="18" xfId="700" applyFont="1" applyFill="1" applyBorder="1" applyAlignment="1">
      <alignment horizontal="right"/>
    </xf>
    <xf numFmtId="49" fontId="36" fillId="0" borderId="65" xfId="122" applyNumberFormat="1" applyFont="1" applyBorder="1" applyAlignment="1">
      <alignment horizontal="center" wrapText="1"/>
    </xf>
    <xf numFmtId="49" fontId="36" fillId="0" borderId="65" xfId="122" applyNumberFormat="1" applyFont="1" applyBorder="1" applyAlignment="1">
      <alignment horizontal="center"/>
    </xf>
    <xf numFmtId="10" fontId="0" fillId="0" borderId="9" xfId="0" applyNumberFormat="1" applyFill="1" applyBorder="1"/>
    <xf numFmtId="10" fontId="32" fillId="0" borderId="9" xfId="0" applyNumberFormat="1" applyFont="1" applyFill="1" applyBorder="1"/>
    <xf numFmtId="10" fontId="35" fillId="0" borderId="9" xfId="0" applyNumberFormat="1" applyFont="1" applyFill="1" applyBorder="1"/>
    <xf numFmtId="9" fontId="0" fillId="0" borderId="9" xfId="0" applyNumberFormat="1" applyFill="1" applyBorder="1" applyAlignment="1">
      <alignment horizontal="center"/>
    </xf>
    <xf numFmtId="10" fontId="32" fillId="0" borderId="9" xfId="192" applyNumberFormat="1" applyFont="1" applyFill="1" applyBorder="1"/>
    <xf numFmtId="10" fontId="32" fillId="0" borderId="9" xfId="192" applyNumberFormat="1" applyFont="1" applyBorder="1"/>
    <xf numFmtId="0" fontId="32" fillId="0" borderId="0" xfId="127" applyBorder="1"/>
    <xf numFmtId="5" fontId="0" fillId="0" borderId="9" xfId="0" applyNumberFormat="1" applyFont="1" applyBorder="1"/>
    <xf numFmtId="10" fontId="32" fillId="0" borderId="9" xfId="34" applyNumberFormat="1" applyFont="1" applyFill="1" applyBorder="1"/>
    <xf numFmtId="10" fontId="32" fillId="0" borderId="9" xfId="46816" applyNumberFormat="1" applyFont="1" applyBorder="1"/>
    <xf numFmtId="165" fontId="32" fillId="0" borderId="9" xfId="127" applyNumberFormat="1" applyFont="1" applyFill="1" applyBorder="1"/>
    <xf numFmtId="0" fontId="35" fillId="48" borderId="9" xfId="0" applyFont="1" applyFill="1" applyBorder="1"/>
    <xf numFmtId="165" fontId="32" fillId="0" borderId="9" xfId="506" applyNumberFormat="1" applyFont="1" applyFill="1" applyBorder="1" applyAlignment="1">
      <alignment vertical="center" wrapText="1"/>
    </xf>
    <xf numFmtId="165" fontId="32" fillId="0" borderId="9" xfId="506" applyNumberFormat="1" applyFont="1" applyFill="1" applyBorder="1" applyAlignment="1">
      <alignment horizontal="center" vertical="center" wrapText="1"/>
    </xf>
    <xf numFmtId="165" fontId="32" fillId="0" borderId="9" xfId="506" applyNumberFormat="1" applyFont="1" applyFill="1" applyBorder="1" applyAlignment="1"/>
    <xf numFmtId="165" fontId="32" fillId="0" borderId="9" xfId="506" applyNumberFormat="1" applyFont="1" applyFill="1" applyBorder="1" applyAlignment="1">
      <alignment vertical="center"/>
    </xf>
    <xf numFmtId="10" fontId="35" fillId="0" borderId="74" xfId="0" applyNumberFormat="1" applyFont="1" applyBorder="1" applyAlignment="1">
      <alignment horizontal="right"/>
    </xf>
    <xf numFmtId="10" fontId="32" fillId="0" borderId="18" xfId="0" applyNumberFormat="1" applyFont="1" applyBorder="1" applyAlignment="1">
      <alignment horizontal="right"/>
    </xf>
    <xf numFmtId="0" fontId="36" fillId="48" borderId="95" xfId="0" applyFont="1" applyFill="1" applyBorder="1" applyAlignment="1"/>
    <xf numFmtId="0" fontId="32" fillId="0" borderId="21" xfId="0" applyFont="1" applyFill="1" applyBorder="1"/>
    <xf numFmtId="0" fontId="32" fillId="0" borderId="9" xfId="0" applyFont="1" applyFill="1" applyBorder="1" applyAlignment="1">
      <alignment horizontal="left"/>
    </xf>
    <xf numFmtId="0" fontId="32" fillId="0" borderId="0" xfId="122"/>
    <xf numFmtId="3" fontId="32" fillId="0" borderId="9" xfId="34" applyNumberFormat="1" applyFont="1" applyFill="1" applyBorder="1"/>
    <xf numFmtId="0" fontId="32" fillId="45" borderId="9" xfId="34" applyNumberFormat="1" applyFont="1" applyFill="1" applyBorder="1"/>
    <xf numFmtId="0" fontId="32" fillId="0" borderId="0" xfId="122" applyFont="1" applyBorder="1"/>
    <xf numFmtId="0" fontId="35" fillId="48" borderId="33" xfId="122" applyFont="1" applyFill="1" applyBorder="1"/>
    <xf numFmtId="0" fontId="35" fillId="48" borderId="18" xfId="122" applyFont="1" applyFill="1" applyBorder="1"/>
    <xf numFmtId="0" fontId="32" fillId="0" borderId="18" xfId="122" applyFont="1" applyFill="1" applyBorder="1" applyAlignment="1">
      <alignment horizontal="center"/>
    </xf>
    <xf numFmtId="0" fontId="32" fillId="0" borderId="18" xfId="122" applyFont="1" applyFill="1" applyBorder="1" applyAlignment="1">
      <alignment horizontal="right"/>
    </xf>
    <xf numFmtId="3" fontId="32" fillId="0" borderId="9" xfId="34" applyNumberFormat="1" applyFont="1" applyBorder="1"/>
    <xf numFmtId="3" fontId="32" fillId="0" borderId="19" xfId="34" applyNumberFormat="1" applyFont="1" applyBorder="1"/>
    <xf numFmtId="0" fontId="35" fillId="48" borderId="33" xfId="122" applyFont="1" applyFill="1" applyBorder="1" applyAlignment="1">
      <alignment horizontal="left"/>
    </xf>
    <xf numFmtId="3" fontId="32" fillId="0" borderId="19" xfId="34" applyNumberFormat="1" applyFont="1" applyFill="1" applyBorder="1"/>
    <xf numFmtId="0" fontId="74" fillId="0" borderId="0" xfId="122" applyFont="1"/>
    <xf numFmtId="0" fontId="36" fillId="0" borderId="46" xfId="122" applyFont="1" applyBorder="1" applyAlignment="1">
      <alignment horizontal="left" wrapText="1"/>
    </xf>
    <xf numFmtId="0" fontId="36" fillId="0" borderId="0" xfId="122" applyFont="1" applyBorder="1" applyAlignment="1">
      <alignment horizontal="left" wrapText="1"/>
    </xf>
    <xf numFmtId="0" fontId="35" fillId="0" borderId="33" xfId="122" applyFont="1" applyBorder="1"/>
    <xf numFmtId="3" fontId="35" fillId="0" borderId="34" xfId="34" applyNumberFormat="1" applyFont="1" applyBorder="1"/>
    <xf numFmtId="10" fontId="35" fillId="0" borderId="9" xfId="192" applyNumberFormat="1" applyFont="1" applyFill="1" applyBorder="1"/>
    <xf numFmtId="165" fontId="32" fillId="0" borderId="9" xfId="700" applyNumberFormat="1" applyFont="1" applyBorder="1"/>
    <xf numFmtId="3" fontId="32" fillId="0" borderId="24" xfId="0" applyNumberFormat="1" applyFont="1" applyFill="1" applyBorder="1"/>
    <xf numFmtId="3" fontId="34" fillId="0" borderId="9" xfId="0" applyNumberFormat="1" applyFont="1" applyFill="1" applyBorder="1"/>
    <xf numFmtId="3" fontId="32" fillId="0" borderId="9" xfId="0" applyNumberFormat="1" applyFont="1" applyBorder="1"/>
    <xf numFmtId="10" fontId="32" fillId="0" borderId="9" xfId="0" applyNumberFormat="1" applyFont="1" applyBorder="1"/>
    <xf numFmtId="10" fontId="32" fillId="0" borderId="38" xfId="0" applyNumberFormat="1" applyFont="1" applyFill="1" applyBorder="1"/>
    <xf numFmtId="3" fontId="32" fillId="0" borderId="23" xfId="0" applyNumberFormat="1" applyFont="1" applyFill="1" applyBorder="1"/>
    <xf numFmtId="3" fontId="32" fillId="0" borderId="9" xfId="16260" applyNumberFormat="1" applyFont="1" applyBorder="1" applyAlignment="1">
      <alignment horizontal="right"/>
    </xf>
    <xf numFmtId="3" fontId="32" fillId="0" borderId="20" xfId="0" applyNumberFormat="1" applyFont="1" applyFill="1" applyBorder="1"/>
    <xf numFmtId="3" fontId="32" fillId="0" borderId="19" xfId="0" applyNumberFormat="1" applyFont="1" applyBorder="1" applyAlignment="1">
      <alignment horizontal="right"/>
    </xf>
    <xf numFmtId="3" fontId="32" fillId="0" borderId="19" xfId="16260" applyNumberFormat="1" applyFont="1" applyBorder="1" applyAlignment="1">
      <alignment horizontal="right"/>
    </xf>
    <xf numFmtId="3" fontId="32" fillId="0" borderId="18" xfId="0" applyNumberFormat="1" applyFont="1" applyFill="1" applyBorder="1"/>
    <xf numFmtId="10" fontId="32" fillId="0" borderId="18" xfId="0" applyNumberFormat="1" applyFont="1" applyBorder="1"/>
    <xf numFmtId="3" fontId="32" fillId="0" borderId="9" xfId="16258" applyNumberFormat="1" applyFont="1" applyBorder="1" applyAlignment="1">
      <alignment horizontal="right"/>
    </xf>
    <xf numFmtId="3" fontId="32" fillId="0" borderId="9" xfId="16265" applyNumberFormat="1" applyFont="1" applyBorder="1" applyAlignment="1">
      <alignment horizontal="right"/>
    </xf>
    <xf numFmtId="10" fontId="32" fillId="0" borderId="18" xfId="0" applyNumberFormat="1" applyFont="1" applyFill="1" applyBorder="1"/>
    <xf numFmtId="0" fontId="8" fillId="0" borderId="0" xfId="31695"/>
    <xf numFmtId="0" fontId="8" fillId="0" borderId="0" xfId="31695" applyAlignment="1">
      <alignment vertical="center"/>
    </xf>
    <xf numFmtId="0" fontId="140" fillId="85" borderId="9" xfId="31695" applyFont="1" applyFill="1" applyBorder="1" applyAlignment="1">
      <alignment horizontal="center" vertical="center" wrapText="1"/>
    </xf>
    <xf numFmtId="0" fontId="140" fillId="85" borderId="9" xfId="31695" applyFont="1" applyFill="1" applyBorder="1" applyAlignment="1">
      <alignment horizontal="center" vertical="center"/>
    </xf>
    <xf numFmtId="0" fontId="32" fillId="0" borderId="9" xfId="0" applyFont="1" applyBorder="1" applyAlignment="1">
      <alignment horizontal="center" vertical="center" wrapText="1"/>
    </xf>
    <xf numFmtId="3" fontId="140" fillId="85" borderId="9" xfId="31695" applyNumberFormat="1" applyFont="1" applyFill="1" applyBorder="1" applyAlignment="1">
      <alignment horizontal="center" vertical="center"/>
    </xf>
    <xf numFmtId="0" fontId="8" fillId="0" borderId="0" xfId="31695" applyAlignment="1">
      <alignment horizontal="center" vertical="center"/>
    </xf>
    <xf numFmtId="0" fontId="75" fillId="48" borderId="9" xfId="0" applyFont="1" applyFill="1" applyBorder="1" applyAlignment="1">
      <alignment horizontal="center" vertical="center" wrapText="1"/>
    </xf>
    <xf numFmtId="0" fontId="75" fillId="0" borderId="9" xfId="0" applyFont="1" applyBorder="1" applyAlignment="1">
      <alignment horizontal="right" vertical="center" wrapText="1"/>
    </xf>
    <xf numFmtId="0" fontId="76" fillId="48" borderId="9" xfId="0" applyFont="1" applyFill="1" applyBorder="1" applyAlignment="1">
      <alignment horizontal="right" vertical="center" wrapText="1"/>
    </xf>
    <xf numFmtId="10" fontId="76" fillId="46" borderId="9" xfId="0" applyNumberFormat="1" applyFont="1" applyFill="1" applyBorder="1" applyAlignment="1">
      <alignment horizontal="right" vertical="center"/>
    </xf>
    <xf numFmtId="3" fontId="35" fillId="0" borderId="35" xfId="34" applyNumberFormat="1" applyFont="1" applyBorder="1"/>
    <xf numFmtId="0" fontId="32" fillId="0" borderId="104" xfId="122" applyFont="1" applyBorder="1"/>
    <xf numFmtId="0" fontId="36" fillId="48" borderId="9" xfId="122" applyFont="1" applyFill="1" applyBorder="1" applyAlignment="1"/>
    <xf numFmtId="0" fontId="146" fillId="0" borderId="9" xfId="0" applyFont="1" applyFill="1" applyBorder="1" applyAlignment="1">
      <alignment horizontal="left"/>
    </xf>
    <xf numFmtId="0" fontId="32" fillId="0" borderId="100" xfId="0" applyFont="1" applyBorder="1"/>
    <xf numFmtId="164" fontId="32" fillId="0" borderId="19" xfId="46763" applyNumberFormat="1" applyFont="1" applyFill="1" applyBorder="1"/>
    <xf numFmtId="0" fontId="32" fillId="0" borderId="19" xfId="0" applyFont="1" applyBorder="1"/>
    <xf numFmtId="0" fontId="32" fillId="0" borderId="75" xfId="0" applyFont="1" applyBorder="1"/>
    <xf numFmtId="0" fontId="32" fillId="45" borderId="18" xfId="0" applyFont="1" applyFill="1" applyBorder="1"/>
    <xf numFmtId="0" fontId="35" fillId="45" borderId="36" xfId="0" applyFont="1" applyFill="1" applyBorder="1"/>
    <xf numFmtId="0" fontId="32" fillId="45" borderId="74" xfId="0" applyFont="1" applyFill="1" applyBorder="1"/>
    <xf numFmtId="0" fontId="146" fillId="45" borderId="34" xfId="0" applyFont="1" applyFill="1" applyBorder="1"/>
    <xf numFmtId="0" fontId="146" fillId="45" borderId="35" xfId="0" applyFont="1" applyFill="1" applyBorder="1"/>
    <xf numFmtId="0" fontId="54" fillId="48" borderId="105" xfId="122" applyFont="1" applyFill="1" applyBorder="1" applyAlignment="1">
      <alignment horizontal="center" vertical="center" wrapText="1"/>
    </xf>
    <xf numFmtId="0" fontId="54" fillId="48" borderId="79" xfId="122" applyFont="1" applyFill="1" applyBorder="1" applyAlignment="1">
      <alignment horizontal="center" vertical="center" wrapText="1"/>
    </xf>
    <xf numFmtId="0" fontId="35" fillId="0" borderId="74" xfId="0" applyFont="1" applyBorder="1" applyAlignment="1">
      <alignment horizontal="center"/>
    </xf>
    <xf numFmtId="10" fontId="35" fillId="0" borderId="74" xfId="0" applyNumberFormat="1" applyFont="1" applyBorder="1" applyAlignment="1">
      <alignment horizontal="right" vertical="center"/>
    </xf>
    <xf numFmtId="0" fontId="32" fillId="0" borderId="19" xfId="0" applyFont="1" applyFill="1" applyBorder="1"/>
    <xf numFmtId="165" fontId="32" fillId="0" borderId="0" xfId="700" applyNumberFormat="1" applyFont="1" applyFill="1" applyBorder="1" applyAlignment="1">
      <alignment vertical="center"/>
    </xf>
    <xf numFmtId="3" fontId="32" fillId="0" borderId="9" xfId="0" applyNumberFormat="1" applyFont="1" applyFill="1" applyBorder="1"/>
    <xf numFmtId="10" fontId="35" fillId="0" borderId="74" xfId="0" applyNumberFormat="1" applyFont="1" applyFill="1" applyBorder="1" applyAlignment="1">
      <alignment horizontal="right" vertical="center"/>
    </xf>
    <xf numFmtId="165" fontId="32" fillId="0" borderId="9" xfId="700" applyNumberFormat="1" applyFont="1" applyFill="1" applyBorder="1"/>
    <xf numFmtId="165" fontId="32" fillId="0" borderId="19" xfId="0" applyNumberFormat="1" applyFont="1" applyBorder="1"/>
    <xf numFmtId="165" fontId="32" fillId="0" borderId="19" xfId="506" applyNumberFormat="1" applyFont="1" applyFill="1" applyBorder="1" applyAlignment="1">
      <alignment vertical="center" wrapText="1"/>
    </xf>
    <xf numFmtId="10" fontId="32" fillId="0" borderId="19" xfId="34" applyNumberFormat="1" applyFont="1" applyBorder="1"/>
    <xf numFmtId="179" fontId="35" fillId="0" borderId="34" xfId="506" applyNumberFormat="1" applyFont="1" applyFill="1" applyBorder="1" applyAlignment="1">
      <alignment horizontal="center" vertical="center" wrapText="1"/>
    </xf>
    <xf numFmtId="165" fontId="35" fillId="0" borderId="34" xfId="0" applyNumberFormat="1" applyFont="1" applyBorder="1"/>
    <xf numFmtId="10" fontId="35" fillId="0" borderId="34" xfId="34" applyNumberFormat="1" applyFont="1" applyBorder="1"/>
    <xf numFmtId="10" fontId="35" fillId="0" borderId="35" xfId="34" applyNumberFormat="1" applyFont="1" applyFill="1" applyBorder="1"/>
    <xf numFmtId="0" fontId="75"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2" fillId="0" borderId="9" xfId="0" applyNumberFormat="1" applyFont="1" applyBorder="1" applyAlignment="1">
      <alignment horizontal="center"/>
    </xf>
    <xf numFmtId="10" fontId="32" fillId="0" borderId="9" xfId="182" applyNumberFormat="1" applyFont="1" applyBorder="1"/>
    <xf numFmtId="3" fontId="32" fillId="0" borderId="21" xfId="16278" applyNumberFormat="1" applyFont="1" applyBorder="1" applyAlignment="1">
      <alignment horizontal="right"/>
    </xf>
    <xf numFmtId="3" fontId="35" fillId="0" borderId="34" xfId="0" applyNumberFormat="1" applyFont="1" applyBorder="1" applyAlignment="1">
      <alignment horizontal="center"/>
    </xf>
    <xf numFmtId="164" fontId="32" fillId="0" borderId="9" xfId="46747" applyNumberFormat="1" applyFont="1" applyFill="1" applyBorder="1"/>
    <xf numFmtId="10" fontId="32" fillId="0" borderId="19" xfId="0" applyNumberFormat="1" applyFont="1" applyBorder="1"/>
    <xf numFmtId="37" fontId="32" fillId="0" borderId="0" xfId="122" applyNumberFormat="1" applyFont="1" applyBorder="1"/>
    <xf numFmtId="37" fontId="32" fillId="0" borderId="0" xfId="122" applyNumberFormat="1"/>
    <xf numFmtId="165" fontId="32" fillId="0" borderId="9" xfId="700" applyNumberFormat="1" applyFont="1" applyFill="1" applyBorder="1" applyAlignment="1">
      <alignment vertical="center"/>
    </xf>
    <xf numFmtId="165" fontId="32" fillId="0" borderId="39" xfId="700" applyNumberFormat="1" applyFont="1" applyFill="1" applyBorder="1" applyAlignment="1">
      <alignment vertical="center"/>
    </xf>
    <xf numFmtId="165" fontId="0" fillId="0" borderId="9" xfId="46819" applyNumberFormat="1" applyFont="1" applyFill="1" applyBorder="1"/>
    <xf numFmtId="165" fontId="35" fillId="0" borderId="9" xfId="46819" applyNumberFormat="1" applyFont="1" applyFill="1" applyBorder="1"/>
    <xf numFmtId="42" fontId="35" fillId="0" borderId="74" xfId="0" applyNumberFormat="1" applyFont="1" applyBorder="1"/>
    <xf numFmtId="42" fontId="35" fillId="0" borderId="107" xfId="0" applyNumberFormat="1" applyFont="1" applyBorder="1"/>
    <xf numFmtId="10" fontId="35" fillId="0" borderId="74" xfId="0" applyNumberFormat="1" applyFont="1" applyBorder="1"/>
    <xf numFmtId="0" fontId="35" fillId="0" borderId="9" xfId="0" applyFont="1" applyBorder="1" applyAlignment="1">
      <alignment horizontal="center"/>
    </xf>
    <xf numFmtId="3" fontId="32" fillId="49" borderId="9" xfId="0" applyNumberFormat="1" applyFont="1" applyFill="1" applyBorder="1"/>
    <xf numFmtId="3" fontId="32" fillId="0" borderId="36" xfId="122" applyNumberFormat="1" applyFont="1" applyFill="1" applyBorder="1" applyAlignment="1">
      <alignment horizontal="right" vertical="center"/>
    </xf>
    <xf numFmtId="3" fontId="32" fillId="49" borderId="38" xfId="0" applyNumberFormat="1" applyFont="1" applyFill="1" applyBorder="1"/>
    <xf numFmtId="3" fontId="32" fillId="0" borderId="24" xfId="122" applyNumberFormat="1" applyFont="1" applyFill="1" applyBorder="1" applyAlignment="1">
      <alignment horizontal="right" vertical="center"/>
    </xf>
    <xf numFmtId="3" fontId="32" fillId="0" borderId="62" xfId="122" applyNumberFormat="1" applyFont="1" applyFill="1" applyBorder="1" applyAlignment="1">
      <alignment horizontal="right" vertical="center"/>
    </xf>
    <xf numFmtId="3" fontId="32" fillId="0" borderId="0" xfId="0" applyNumberFormat="1" applyFont="1"/>
    <xf numFmtId="0" fontId="74" fillId="0" borderId="0" xfId="122" applyFont="1" applyFill="1" applyAlignment="1">
      <alignment horizontal="center"/>
    </xf>
    <xf numFmtId="0" fontId="32" fillId="0" borderId="19" xfId="0" applyFont="1" applyBorder="1" applyAlignment="1">
      <alignment horizontal="center"/>
    </xf>
    <xf numFmtId="165" fontId="0" fillId="0" borderId="19" xfId="0" applyNumberFormat="1" applyBorder="1"/>
    <xf numFmtId="0" fontId="35" fillId="45" borderId="18" xfId="0" applyFont="1" applyFill="1" applyBorder="1"/>
    <xf numFmtId="0" fontId="0" fillId="45" borderId="18" xfId="0" applyFill="1" applyBorder="1"/>
    <xf numFmtId="0" fontId="32" fillId="0" borderId="34" xfId="0" applyFont="1" applyBorder="1" applyAlignment="1">
      <alignment horizontal="center"/>
    </xf>
    <xf numFmtId="165" fontId="32" fillId="0" borderId="34" xfId="0" applyNumberFormat="1" applyFont="1" applyBorder="1"/>
    <xf numFmtId="165" fontId="0" fillId="0" borderId="34" xfId="0" applyNumberFormat="1" applyBorder="1"/>
    <xf numFmtId="165" fontId="32" fillId="0" borderId="34" xfId="506" applyNumberFormat="1" applyFont="1" applyFill="1" applyBorder="1" applyAlignment="1">
      <alignment vertical="center" wrapText="1"/>
    </xf>
    <xf numFmtId="10" fontId="32" fillId="0" borderId="34" xfId="34" applyNumberFormat="1" applyFont="1" applyBorder="1"/>
    <xf numFmtId="42" fontId="0" fillId="0" borderId="0" xfId="0" applyNumberFormat="1"/>
    <xf numFmtId="0" fontId="32" fillId="45" borderId="96" xfId="122" applyFill="1" applyBorder="1"/>
    <xf numFmtId="0" fontId="35" fillId="48" borderId="54" xfId="122" applyFont="1" applyFill="1" applyBorder="1"/>
    <xf numFmtId="0" fontId="35" fillId="48" borderId="97" xfId="122" applyFont="1" applyFill="1" applyBorder="1"/>
    <xf numFmtId="0" fontId="32" fillId="45" borderId="49" xfId="122" applyFill="1" applyBorder="1"/>
    <xf numFmtId="0" fontId="35" fillId="48" borderId="56" xfId="122" applyFont="1" applyFill="1" applyBorder="1"/>
    <xf numFmtId="0" fontId="35" fillId="48" borderId="51" xfId="122" applyFont="1" applyFill="1" applyBorder="1" applyAlignment="1">
      <alignment horizontal="center" wrapText="1"/>
    </xf>
    <xf numFmtId="0" fontId="35" fillId="48" borderId="24" xfId="122" applyFont="1" applyFill="1" applyBorder="1" applyAlignment="1">
      <alignment horizontal="center" wrapText="1"/>
    </xf>
    <xf numFmtId="0" fontId="35" fillId="48" borderId="9" xfId="122" applyFont="1" applyFill="1" applyBorder="1" applyAlignment="1">
      <alignment horizontal="center" wrapText="1"/>
    </xf>
    <xf numFmtId="0" fontId="35" fillId="48" borderId="38" xfId="122" applyFont="1" applyFill="1" applyBorder="1" applyAlignment="1">
      <alignment horizontal="center" wrapText="1"/>
    </xf>
    <xf numFmtId="0" fontId="35" fillId="45" borderId="56" xfId="122" applyFont="1" applyFill="1" applyBorder="1"/>
    <xf numFmtId="0" fontId="32" fillId="45" borderId="51" xfId="122" applyFill="1" applyBorder="1"/>
    <xf numFmtId="0" fontId="32" fillId="45" borderId="9" xfId="122" applyFill="1" applyBorder="1" applyAlignment="1">
      <alignment horizontal="center"/>
    </xf>
    <xf numFmtId="0" fontId="32" fillId="45" borderId="9" xfId="122" applyFill="1" applyBorder="1"/>
    <xf numFmtId="0" fontId="32" fillId="0" borderId="49" xfId="122" applyFont="1" applyBorder="1"/>
    <xf numFmtId="178" fontId="32" fillId="0" borderId="9" xfId="122" applyNumberFormat="1" applyFont="1" applyFill="1" applyBorder="1"/>
    <xf numFmtId="0" fontId="32" fillId="45" borderId="49" xfId="122" applyFont="1" applyFill="1" applyBorder="1"/>
    <xf numFmtId="0" fontId="35" fillId="45" borderId="77" xfId="122" applyFont="1" applyFill="1" applyBorder="1"/>
    <xf numFmtId="0" fontId="32" fillId="45" borderId="38" xfId="122" applyFont="1" applyFill="1" applyBorder="1"/>
    <xf numFmtId="0" fontId="32" fillId="49" borderId="0" xfId="122" applyFill="1"/>
    <xf numFmtId="0" fontId="32" fillId="49" borderId="77" xfId="122" applyFont="1" applyFill="1" applyBorder="1"/>
    <xf numFmtId="0" fontId="32" fillId="49" borderId="49" xfId="122" applyFont="1" applyFill="1" applyBorder="1"/>
    <xf numFmtId="0" fontId="32" fillId="45" borderId="77" xfId="122" applyFont="1" applyFill="1" applyBorder="1"/>
    <xf numFmtId="0" fontId="32" fillId="45" borderId="24" xfId="122" applyFont="1" applyFill="1" applyBorder="1"/>
    <xf numFmtId="0" fontId="32" fillId="45" borderId="9" xfId="122" applyFont="1" applyFill="1" applyBorder="1"/>
    <xf numFmtId="0" fontId="35" fillId="0" borderId="77" xfId="122" applyFont="1" applyBorder="1"/>
    <xf numFmtId="0" fontId="32" fillId="45" borderId="56" xfId="122" applyFont="1" applyFill="1" applyBorder="1"/>
    <xf numFmtId="0" fontId="32" fillId="45" borderId="51" xfId="122" applyFont="1" applyFill="1" applyBorder="1"/>
    <xf numFmtId="0" fontId="32" fillId="0" borderId="28" xfId="122" applyFont="1" applyBorder="1"/>
    <xf numFmtId="0" fontId="32" fillId="0" borderId="50" xfId="122" applyFont="1" applyBorder="1"/>
    <xf numFmtId="0" fontId="32" fillId="0" borderId="80" xfId="122" applyFont="1" applyBorder="1"/>
    <xf numFmtId="0" fontId="32" fillId="0" borderId="65" xfId="122" applyFont="1" applyBorder="1"/>
    <xf numFmtId="0" fontId="32" fillId="0" borderId="58" xfId="122" applyFont="1" applyBorder="1"/>
    <xf numFmtId="0" fontId="32" fillId="45" borderId="50" xfId="122" applyFont="1" applyFill="1" applyBorder="1"/>
    <xf numFmtId="0" fontId="32" fillId="45" borderId="76" xfId="122" applyFont="1" applyFill="1" applyBorder="1"/>
    <xf numFmtId="0" fontId="32" fillId="45" borderId="31" xfId="122" applyFont="1" applyFill="1" applyBorder="1"/>
    <xf numFmtId="0" fontId="32" fillId="45" borderId="106" xfId="122" applyFont="1" applyFill="1" applyBorder="1"/>
    <xf numFmtId="0" fontId="35" fillId="45" borderId="24" xfId="122" applyFont="1" applyFill="1" applyBorder="1"/>
    <xf numFmtId="0" fontId="35" fillId="45" borderId="9" xfId="122" applyFont="1" applyFill="1" applyBorder="1"/>
    <xf numFmtId="0" fontId="35" fillId="45" borderId="21" xfId="122" applyFont="1" applyFill="1" applyBorder="1"/>
    <xf numFmtId="0" fontId="35" fillId="45" borderId="38" xfId="122" applyFont="1" applyFill="1" applyBorder="1"/>
    <xf numFmtId="0" fontId="32" fillId="0" borderId="64" xfId="122" applyFont="1" applyFill="1" applyBorder="1"/>
    <xf numFmtId="0" fontId="32" fillId="0" borderId="0" xfId="122" applyFont="1" applyFill="1" applyBorder="1"/>
    <xf numFmtId="0" fontId="32" fillId="0" borderId="57" xfId="122" applyFont="1" applyFill="1" applyBorder="1"/>
    <xf numFmtId="0" fontId="32" fillId="0" borderId="102" xfId="122" applyFont="1" applyBorder="1"/>
    <xf numFmtId="0" fontId="32" fillId="0" borderId="9" xfId="122" applyFont="1" applyBorder="1"/>
    <xf numFmtId="0" fontId="35" fillId="0" borderId="0" xfId="122" applyFont="1" applyFill="1" applyBorder="1"/>
    <xf numFmtId="0" fontId="35" fillId="0" borderId="57" xfId="122" applyFont="1" applyFill="1" applyBorder="1"/>
    <xf numFmtId="0" fontId="32" fillId="0" borderId="32" xfId="122" applyFont="1" applyBorder="1"/>
    <xf numFmtId="0" fontId="32" fillId="0" borderId="63" xfId="122" applyFont="1" applyFill="1" applyBorder="1"/>
    <xf numFmtId="0" fontId="35" fillId="0" borderId="65" xfId="122" applyFont="1" applyFill="1" applyBorder="1"/>
    <xf numFmtId="0" fontId="32" fillId="0" borderId="65" xfId="122" applyFont="1" applyFill="1" applyBorder="1"/>
    <xf numFmtId="0" fontId="35" fillId="0" borderId="58" xfId="122" applyFont="1" applyFill="1" applyBorder="1"/>
    <xf numFmtId="0" fontId="32" fillId="0" borderId="27" xfId="122" applyFont="1" applyBorder="1"/>
    <xf numFmtId="0" fontId="32" fillId="0" borderId="39" xfId="122" applyFont="1" applyBorder="1"/>
    <xf numFmtId="164" fontId="32" fillId="0" borderId="0" xfId="122" applyNumberFormat="1" applyFont="1"/>
    <xf numFmtId="164" fontId="76" fillId="0" borderId="9" xfId="4492" applyNumberFormat="1" applyFont="1" applyFill="1" applyBorder="1" applyAlignment="1">
      <alignment horizontal="right" vertical="center"/>
    </xf>
    <xf numFmtId="164" fontId="76" fillId="0" borderId="9" xfId="4492" applyNumberFormat="1" applyFont="1" applyFill="1" applyBorder="1" applyAlignment="1">
      <alignment horizontal="center" vertical="center"/>
    </xf>
    <xf numFmtId="0" fontId="32" fillId="0" borderId="0" xfId="122" applyAlignment="1">
      <alignment horizontal="center"/>
    </xf>
    <xf numFmtId="49" fontId="32" fillId="0" borderId="0" xfId="122" applyNumberFormat="1" applyAlignment="1">
      <alignment horizontal="center"/>
    </xf>
    <xf numFmtId="0" fontId="32" fillId="0" borderId="18" xfId="122" applyFont="1" applyBorder="1"/>
    <xf numFmtId="49" fontId="32" fillId="0" borderId="0" xfId="122" applyNumberFormat="1" applyBorder="1" applyAlignment="1">
      <alignment horizontal="center"/>
    </xf>
    <xf numFmtId="164" fontId="32" fillId="0" borderId="9" xfId="34" applyNumberFormat="1" applyFont="1" applyBorder="1" applyAlignment="1">
      <alignment horizontal="center"/>
    </xf>
    <xf numFmtId="164" fontId="0" fillId="0" borderId="9" xfId="34" applyNumberFormat="1" applyFont="1" applyFill="1" applyBorder="1"/>
    <xf numFmtId="164" fontId="35" fillId="0" borderId="34" xfId="34" applyNumberFormat="1" applyFont="1" applyBorder="1"/>
    <xf numFmtId="164" fontId="35" fillId="0" borderId="34" xfId="34" applyNumberFormat="1" applyFont="1" applyBorder="1" applyAlignment="1">
      <alignment horizontal="center"/>
    </xf>
    <xf numFmtId="49" fontId="74" fillId="0" borderId="0" xfId="122" applyNumberFormat="1" applyFont="1" applyBorder="1" applyAlignment="1">
      <alignment horizontal="center"/>
    </xf>
    <xf numFmtId="0" fontId="32" fillId="48" borderId="26" xfId="122" applyFont="1" applyFill="1" applyBorder="1" applyAlignment="1">
      <alignment horizontal="center"/>
    </xf>
    <xf numFmtId="0" fontId="32" fillId="48" borderId="18" xfId="122" applyFont="1" applyFill="1" applyBorder="1" applyAlignment="1">
      <alignment horizontal="center"/>
    </xf>
    <xf numFmtId="0" fontId="35" fillId="48" borderId="48" xfId="122" applyFont="1" applyFill="1" applyBorder="1" applyAlignment="1"/>
    <xf numFmtId="0" fontId="35" fillId="48" borderId="47" xfId="122" applyFont="1" applyFill="1" applyBorder="1" applyAlignment="1"/>
    <xf numFmtId="0" fontId="35" fillId="48" borderId="22" xfId="122" applyFont="1" applyFill="1" applyBorder="1" applyAlignment="1"/>
    <xf numFmtId="0" fontId="35" fillId="48" borderId="19" xfId="122" applyFont="1" applyFill="1" applyBorder="1" applyAlignment="1"/>
    <xf numFmtId="164" fontId="32" fillId="0" borderId="39" xfId="34" applyNumberFormat="1" applyFont="1" applyBorder="1"/>
    <xf numFmtId="164" fontId="32" fillId="0" borderId="39" xfId="34" applyNumberFormat="1" applyFont="1" applyBorder="1" applyAlignment="1">
      <alignment horizontal="center"/>
    </xf>
    <xf numFmtId="164" fontId="35" fillId="0" borderId="35" xfId="34" applyNumberFormat="1" applyFont="1" applyBorder="1"/>
    <xf numFmtId="0" fontId="35" fillId="0" borderId="0" xfId="122" applyFont="1" applyBorder="1"/>
    <xf numFmtId="164" fontId="35" fillId="0" borderId="0" xfId="34" applyNumberFormat="1" applyFont="1" applyBorder="1"/>
    <xf numFmtId="164" fontId="35" fillId="0" borderId="0" xfId="34" applyNumberFormat="1" applyFont="1" applyBorder="1" applyAlignment="1">
      <alignment horizontal="center"/>
    </xf>
    <xf numFmtId="37" fontId="35" fillId="0" borderId="0" xfId="34" applyNumberFormat="1" applyFont="1" applyBorder="1"/>
    <xf numFmtId="49" fontId="32" fillId="0" borderId="0" xfId="122" applyNumberFormat="1" applyFont="1" applyBorder="1" applyAlignment="1">
      <alignment horizontal="center"/>
    </xf>
    <xf numFmtId="0" fontId="36" fillId="0" borderId="0" xfId="122" applyFont="1" applyAlignment="1"/>
    <xf numFmtId="0" fontId="75" fillId="48" borderId="74" xfId="122" applyFont="1" applyFill="1" applyBorder="1"/>
    <xf numFmtId="0" fontId="75" fillId="48" borderId="74" xfId="122" applyFont="1" applyFill="1" applyBorder="1" applyAlignment="1">
      <alignment wrapText="1"/>
    </xf>
    <xf numFmtId="0" fontId="35" fillId="0" borderId="0" xfId="122" applyFont="1" applyFill="1" applyBorder="1" applyAlignment="1">
      <alignment wrapText="1"/>
    </xf>
    <xf numFmtId="0" fontId="76" fillId="0" borderId="52" xfId="122" applyFont="1" applyBorder="1"/>
    <xf numFmtId="0" fontId="76" fillId="0" borderId="40" xfId="122" applyFont="1" applyBorder="1"/>
    <xf numFmtId="0" fontId="76" fillId="0" borderId="39" xfId="122" applyFont="1" applyBorder="1" applyAlignment="1">
      <alignment horizontal="center"/>
    </xf>
    <xf numFmtId="0" fontId="76" fillId="0" borderId="35" xfId="122" applyFont="1" applyBorder="1" applyAlignment="1">
      <alignment horizontal="center"/>
    </xf>
    <xf numFmtId="0" fontId="76" fillId="0" borderId="0" xfId="122" applyFont="1" applyBorder="1"/>
    <xf numFmtId="0" fontId="76" fillId="0" borderId="0" xfId="122" applyFont="1"/>
    <xf numFmtId="0" fontId="75" fillId="0" borderId="0" xfId="122" applyFont="1" applyFill="1" applyBorder="1" applyAlignment="1">
      <alignment wrapText="1"/>
    </xf>
    <xf numFmtId="3" fontId="76" fillId="0" borderId="45" xfId="122" applyNumberFormat="1" applyFont="1" applyFill="1" applyBorder="1"/>
    <xf numFmtId="0" fontId="75" fillId="48" borderId="33" xfId="122" applyFont="1" applyFill="1" applyBorder="1" applyAlignment="1">
      <alignment horizontal="center" wrapText="1"/>
    </xf>
    <xf numFmtId="0" fontId="75" fillId="48" borderId="34" xfId="122" applyFont="1" applyFill="1" applyBorder="1" applyAlignment="1">
      <alignment horizontal="center" wrapText="1"/>
    </xf>
    <xf numFmtId="0" fontId="75" fillId="48" borderId="35" xfId="122" applyFont="1" applyFill="1" applyBorder="1" applyAlignment="1">
      <alignment horizontal="center" wrapText="1"/>
    </xf>
    <xf numFmtId="0" fontId="76" fillId="0" borderId="36" xfId="122" applyFont="1" applyBorder="1"/>
    <xf numFmtId="0" fontId="76" fillId="0" borderId="18" xfId="122" applyFont="1" applyBorder="1"/>
    <xf numFmtId="44" fontId="32" fillId="0" borderId="9" xfId="46819" applyFont="1" applyFill="1" applyBorder="1" applyAlignment="1">
      <alignment horizontal="right" vertical="top"/>
    </xf>
    <xf numFmtId="0" fontId="156" fillId="0" borderId="0" xfId="0" applyFont="1"/>
    <xf numFmtId="0" fontId="124" fillId="0" borderId="48" xfId="845" applyFont="1" applyFill="1" applyBorder="1" applyAlignment="1">
      <alignment vertical="center" wrapText="1"/>
    </xf>
    <xf numFmtId="0" fontId="124" fillId="0" borderId="0" xfId="845" applyFont="1" applyFill="1" applyBorder="1" applyAlignment="1">
      <alignment vertical="center" wrapText="1"/>
    </xf>
    <xf numFmtId="0" fontId="124" fillId="0" borderId="0" xfId="845" applyFont="1" applyFill="1" applyBorder="1" applyAlignment="1">
      <alignment horizontal="center" vertical="center" wrapText="1"/>
    </xf>
    <xf numFmtId="3" fontId="32" fillId="0" borderId="9" xfId="0" applyNumberFormat="1" applyFont="1" applyFill="1" applyBorder="1" applyAlignment="1">
      <alignment horizontal="right"/>
    </xf>
    <xf numFmtId="3" fontId="32" fillId="0" borderId="31" xfId="122" applyNumberFormat="1" applyFont="1" applyFill="1" applyBorder="1" applyAlignment="1">
      <alignment horizontal="right"/>
    </xf>
    <xf numFmtId="3" fontId="32" fillId="0" borderId="30" xfId="122" applyNumberFormat="1" applyFont="1" applyFill="1" applyBorder="1" applyAlignment="1">
      <alignment horizontal="right"/>
    </xf>
    <xf numFmtId="10" fontId="32" fillId="0" borderId="38" xfId="182" applyNumberFormat="1" applyFont="1" applyFill="1" applyBorder="1" applyAlignment="1">
      <alignment horizontal="right"/>
    </xf>
    <xf numFmtId="3" fontId="32" fillId="0" borderId="32" xfId="122" applyNumberFormat="1" applyFont="1" applyFill="1" applyBorder="1" applyAlignment="1">
      <alignment horizontal="right"/>
    </xf>
    <xf numFmtId="14" fontId="35" fillId="0" borderId="56" xfId="122" applyNumberFormat="1" applyFont="1" applyFill="1" applyBorder="1" applyAlignment="1">
      <alignment horizontal="left"/>
    </xf>
    <xf numFmtId="14" fontId="35" fillId="0" borderId="77" xfId="122" applyNumberFormat="1" applyFont="1" applyFill="1" applyBorder="1" applyAlignment="1">
      <alignment horizontal="left"/>
    </xf>
    <xf numFmtId="14" fontId="35" fillId="0" borderId="104" xfId="122" applyNumberFormat="1" applyFont="1" applyFill="1" applyBorder="1" applyAlignment="1">
      <alignment horizontal="left"/>
    </xf>
    <xf numFmtId="0" fontId="35" fillId="0" borderId="95" xfId="122" applyFont="1" applyFill="1" applyBorder="1" applyAlignment="1">
      <alignment horizontal="center"/>
    </xf>
    <xf numFmtId="3" fontId="32" fillId="49" borderId="38" xfId="0" applyNumberFormat="1" applyFont="1" applyFill="1" applyBorder="1" applyAlignment="1">
      <alignment horizontal="right"/>
    </xf>
    <xf numFmtId="3" fontId="32" fillId="49" borderId="24" xfId="0" applyNumberFormat="1" applyFont="1" applyFill="1" applyBorder="1"/>
    <xf numFmtId="3" fontId="32" fillId="49" borderId="38" xfId="0" applyNumberFormat="1" applyFont="1" applyFill="1" applyBorder="1" applyAlignment="1"/>
    <xf numFmtId="3" fontId="32" fillId="0" borderId="24" xfId="354" applyNumberFormat="1" applyFont="1" applyFill="1" applyBorder="1" applyAlignment="1">
      <alignment horizontal="right"/>
    </xf>
    <xf numFmtId="3" fontId="32" fillId="0" borderId="62" xfId="354" applyNumberFormat="1" applyFont="1" applyFill="1" applyBorder="1" applyAlignment="1">
      <alignment horizontal="right"/>
    </xf>
    <xf numFmtId="3" fontId="32" fillId="49" borderId="24" xfId="0" applyNumberFormat="1" applyFont="1" applyFill="1" applyBorder="1" applyAlignment="1">
      <alignment horizontal="right"/>
    </xf>
    <xf numFmtId="0" fontId="159" fillId="0" borderId="107" xfId="0" applyFont="1" applyBorder="1" applyAlignment="1">
      <alignment vertical="center" wrapText="1"/>
    </xf>
    <xf numFmtId="0" fontId="159" fillId="0" borderId="58" xfId="0" applyFont="1" applyBorder="1" applyAlignment="1">
      <alignment horizontal="right" vertical="center" wrapText="1"/>
    </xf>
    <xf numFmtId="0" fontId="161" fillId="111" borderId="107" xfId="0" applyFont="1" applyFill="1" applyBorder="1" applyAlignment="1">
      <alignment vertical="center" wrapText="1"/>
    </xf>
    <xf numFmtId="0" fontId="161" fillId="111" borderId="58" xfId="0" applyFont="1" applyFill="1" applyBorder="1" applyAlignment="1">
      <alignment horizontal="right" vertical="center" wrapText="1"/>
    </xf>
    <xf numFmtId="164" fontId="32" fillId="45" borderId="20" xfId="34" applyNumberFormat="1" applyFont="1" applyFill="1" applyBorder="1"/>
    <xf numFmtId="164" fontId="32" fillId="45" borderId="21" xfId="34" applyNumberFormat="1" applyFont="1" applyFill="1" applyBorder="1"/>
    <xf numFmtId="0" fontId="32" fillId="45" borderId="21" xfId="122" applyFont="1" applyFill="1" applyBorder="1"/>
    <xf numFmtId="42" fontId="32" fillId="0" borderId="9" xfId="59" applyNumberFormat="1" applyFont="1" applyFill="1" applyBorder="1" applyAlignment="1"/>
    <xf numFmtId="14" fontId="35" fillId="0" borderId="20" xfId="0" applyNumberFormat="1" applyFont="1" applyFill="1" applyBorder="1" applyAlignment="1">
      <alignment horizontal="lef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5" fillId="48" borderId="18" xfId="122" applyFont="1" applyFill="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2" fillId="0" borderId="0" xfId="0" applyFont="1" applyAlignment="1">
      <alignment vertical="center" wrapText="1"/>
    </xf>
    <xf numFmtId="0" fontId="36"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0" fontId="157" fillId="0" borderId="0" xfId="845" applyFont="1" applyFill="1" applyBorder="1" applyAlignment="1">
      <alignment horizontal="center" vertical="center" wrapText="1"/>
    </xf>
    <xf numFmtId="0" fontId="140" fillId="85" borderId="19" xfId="31695" applyFont="1" applyFill="1" applyBorder="1" applyAlignment="1">
      <alignment horizontal="center" vertical="center"/>
    </xf>
    <xf numFmtId="3" fontId="32" fillId="0" borderId="0" xfId="122" applyNumberFormat="1" applyAlignment="1">
      <alignment horizontal="center"/>
    </xf>
    <xf numFmtId="2" fontId="32" fillId="0" borderId="0" xfId="122" applyNumberFormat="1"/>
    <xf numFmtId="3" fontId="32" fillId="0" borderId="0" xfId="122" applyNumberFormat="1"/>
    <xf numFmtId="0" fontId="32" fillId="0" borderId="0" xfId="122" applyAlignment="1">
      <alignment horizontal="left"/>
    </xf>
    <xf numFmtId="0" fontId="44" fillId="0" borderId="0" xfId="122" applyFont="1" applyAlignment="1">
      <alignment horizontal="left"/>
    </xf>
    <xf numFmtId="4" fontId="32" fillId="0" borderId="0" xfId="122" applyNumberFormat="1" applyAlignment="1">
      <alignment horizontal="center"/>
    </xf>
    <xf numFmtId="164" fontId="32" fillId="0" borderId="64" xfId="46758" applyNumberFormat="1" applyFont="1" applyBorder="1"/>
    <xf numFmtId="0" fontId="32" fillId="0" borderId="64" xfId="122" applyFont="1" applyBorder="1"/>
    <xf numFmtId="0" fontId="32" fillId="0" borderId="63" xfId="122" applyFont="1" applyBorder="1"/>
    <xf numFmtId="164" fontId="32" fillId="0" borderId="18" xfId="46776" applyNumberFormat="1" applyFont="1" applyFill="1" applyBorder="1"/>
    <xf numFmtId="0" fontId="32" fillId="45" borderId="102" xfId="122" applyFont="1" applyFill="1" applyBorder="1"/>
    <xf numFmtId="0" fontId="32" fillId="45" borderId="38" xfId="122" applyFill="1" applyBorder="1"/>
    <xf numFmtId="0" fontId="32" fillId="45" borderId="97" xfId="122" applyFill="1" applyBorder="1"/>
    <xf numFmtId="0" fontId="35" fillId="45" borderId="96" xfId="122" applyFont="1" applyFill="1" applyBorder="1"/>
    <xf numFmtId="0" fontId="32" fillId="0" borderId="21" xfId="122" applyFont="1" applyBorder="1"/>
    <xf numFmtId="0" fontId="32" fillId="0" borderId="109" xfId="122" applyFont="1" applyBorder="1"/>
    <xf numFmtId="0" fontId="32" fillId="0" borderId="49" xfId="122" applyFont="1" applyFill="1" applyBorder="1"/>
    <xf numFmtId="0" fontId="35" fillId="0" borderId="49" xfId="122" applyFont="1" applyFill="1" applyBorder="1"/>
    <xf numFmtId="0" fontId="35" fillId="0" borderId="50" xfId="122" applyFont="1" applyFill="1" applyBorder="1"/>
    <xf numFmtId="3" fontId="0" fillId="0" borderId="0" xfId="0" applyNumberFormat="1" applyFill="1" applyAlignment="1">
      <alignment horizontal="center"/>
    </xf>
    <xf numFmtId="3" fontId="32" fillId="0" borderId="21" xfId="0" applyNumberFormat="1" applyFont="1" applyFill="1" applyBorder="1"/>
    <xf numFmtId="14" fontId="35" fillId="0" borderId="49" xfId="122" applyNumberFormat="1" applyFont="1" applyFill="1" applyBorder="1" applyAlignment="1">
      <alignment horizontal="left"/>
    </xf>
    <xf numFmtId="3" fontId="32" fillId="0" borderId="21" xfId="0" applyNumberFormat="1" applyFont="1" applyFill="1" applyBorder="1" applyAlignment="1">
      <alignment horizontal="right"/>
    </xf>
    <xf numFmtId="3" fontId="32" fillId="0" borderId="38" xfId="0" applyNumberFormat="1" applyFont="1" applyFill="1" applyBorder="1" applyAlignment="1">
      <alignment horizontal="right"/>
    </xf>
    <xf numFmtId="10" fontId="32" fillId="45" borderId="9" xfId="192" applyNumberFormat="1" applyFont="1" applyFill="1" applyBorder="1"/>
    <xf numFmtId="10" fontId="35" fillId="0" borderId="9" xfId="192" applyNumberFormat="1" applyFont="1" applyBorder="1"/>
    <xf numFmtId="0" fontId="32" fillId="0" borderId="9" xfId="0" applyFont="1" applyFill="1" applyBorder="1" applyAlignment="1">
      <alignment wrapText="1"/>
    </xf>
    <xf numFmtId="37" fontId="150" fillId="0" borderId="40" xfId="122" applyNumberFormat="1" applyFont="1" applyBorder="1" applyAlignment="1"/>
    <xf numFmtId="0" fontId="35" fillId="45" borderId="60" xfId="122" applyFont="1" applyFill="1" applyBorder="1" applyAlignment="1">
      <alignment horizontal="center" wrapText="1"/>
    </xf>
    <xf numFmtId="164" fontId="32" fillId="0" borderId="0" xfId="122" applyNumberFormat="1" applyAlignment="1">
      <alignment horizontal="center"/>
    </xf>
    <xf numFmtId="0" fontId="32" fillId="45" borderId="29" xfId="122" applyFont="1" applyFill="1" applyBorder="1"/>
    <xf numFmtId="0" fontId="35" fillId="45" borderId="62" xfId="122" applyFont="1" applyFill="1" applyBorder="1"/>
    <xf numFmtId="0" fontId="35" fillId="45" borderId="75" xfId="122" applyFont="1" applyFill="1" applyBorder="1"/>
    <xf numFmtId="164" fontId="32" fillId="0" borderId="38" xfId="46758" applyNumberFormat="1" applyFont="1" applyFill="1" applyBorder="1"/>
    <xf numFmtId="3" fontId="32" fillId="0" borderId="38" xfId="46758" applyNumberFormat="1" applyFont="1" applyFill="1" applyBorder="1" applyAlignment="1">
      <alignment horizontal="right"/>
    </xf>
    <xf numFmtId="9" fontId="32" fillId="0" borderId="38" xfId="182" applyFont="1" applyFill="1" applyBorder="1"/>
    <xf numFmtId="164" fontId="32" fillId="0" borderId="41" xfId="34" applyNumberFormat="1" applyFont="1" applyFill="1" applyBorder="1"/>
    <xf numFmtId="0" fontId="35" fillId="48" borderId="20" xfId="122" applyFont="1" applyFill="1" applyBorder="1" applyAlignment="1">
      <alignment horizontal="center" wrapText="1"/>
    </xf>
    <xf numFmtId="0" fontId="32" fillId="45" borderId="20" xfId="122" applyFill="1" applyBorder="1"/>
    <xf numFmtId="0" fontId="32" fillId="45" borderId="20" xfId="122" applyFont="1" applyFill="1" applyBorder="1"/>
    <xf numFmtId="0" fontId="32" fillId="45" borderId="5" xfId="122" applyFont="1" applyFill="1" applyBorder="1"/>
    <xf numFmtId="0" fontId="32" fillId="45" borderId="103" xfId="122" applyFont="1" applyFill="1" applyBorder="1"/>
    <xf numFmtId="164" fontId="32" fillId="45" borderId="51" xfId="46776" applyNumberFormat="1" applyFont="1" applyFill="1" applyBorder="1"/>
    <xf numFmtId="164" fontId="32" fillId="45" borderId="49" xfId="46776" applyNumberFormat="1" applyFont="1" applyFill="1" applyBorder="1"/>
    <xf numFmtId="164" fontId="32" fillId="45" borderId="49" xfId="34" applyNumberFormat="1" applyFont="1" applyFill="1" applyBorder="1"/>
    <xf numFmtId="0" fontId="32" fillId="45" borderId="49" xfId="34" applyNumberFormat="1" applyFont="1" applyFill="1" applyBorder="1"/>
    <xf numFmtId="0" fontId="35" fillId="45" borderId="96" xfId="122" applyFont="1" applyFill="1" applyBorder="1" applyAlignment="1">
      <alignment horizontal="center" wrapText="1"/>
    </xf>
    <xf numFmtId="0" fontId="35" fillId="45" borderId="49" xfId="122" applyFont="1" applyFill="1" applyBorder="1"/>
    <xf numFmtId="164" fontId="32" fillId="0" borderId="49" xfId="46758" applyNumberFormat="1" applyFont="1" applyBorder="1"/>
    <xf numFmtId="0" fontId="32" fillId="0" borderId="66" xfId="122" applyFont="1" applyBorder="1"/>
    <xf numFmtId="0" fontId="32" fillId="0" borderId="57" xfId="122" applyFont="1" applyBorder="1"/>
    <xf numFmtId="0" fontId="32" fillId="0" borderId="58" xfId="122" applyFont="1" applyFill="1" applyBorder="1"/>
    <xf numFmtId="0" fontId="35" fillId="48" borderId="21" xfId="122" applyFont="1" applyFill="1" applyBorder="1" applyAlignment="1">
      <alignment horizontal="center" wrapText="1"/>
    </xf>
    <xf numFmtId="0" fontId="32" fillId="45" borderId="21" xfId="122" applyFill="1" applyBorder="1"/>
    <xf numFmtId="3" fontId="32" fillId="0" borderId="21" xfId="46776" applyNumberFormat="1" applyFont="1" applyFill="1" applyBorder="1"/>
    <xf numFmtId="164" fontId="32" fillId="0" borderId="21" xfId="46776" applyNumberFormat="1" applyFont="1" applyFill="1" applyBorder="1"/>
    <xf numFmtId="164" fontId="32" fillId="0" borderId="21" xfId="34" applyNumberFormat="1" applyFont="1" applyBorder="1"/>
    <xf numFmtId="164" fontId="151" fillId="0" borderId="21" xfId="34" applyNumberFormat="1" applyFont="1" applyBorder="1"/>
    <xf numFmtId="0" fontId="0" fillId="0" borderId="0" xfId="0" applyFont="1" applyAlignment="1">
      <alignment vertical="center"/>
    </xf>
    <xf numFmtId="0" fontId="35" fillId="0" borderId="95" xfId="917" applyFont="1" applyFill="1" applyBorder="1" applyAlignment="1">
      <alignment horizontal="left"/>
    </xf>
    <xf numFmtId="0" fontId="32" fillId="23" borderId="33" xfId="917" applyFont="1" applyFill="1" applyBorder="1" applyAlignment="1">
      <alignment horizontal="center" vertical="center"/>
    </xf>
    <xf numFmtId="3" fontId="139" fillId="0" borderId="35" xfId="0" applyNumberFormat="1" applyFont="1" applyBorder="1" applyAlignment="1">
      <alignment horizontal="right" vertical="center"/>
    </xf>
    <xf numFmtId="0" fontId="35" fillId="48" borderId="105" xfId="46740" applyFont="1" applyFill="1" applyBorder="1" applyAlignment="1">
      <alignment horizontal="center" vertical="center" wrapText="1"/>
    </xf>
    <xf numFmtId="3" fontId="32" fillId="0" borderId="60" xfId="46740" applyNumberFormat="1" applyFont="1" applyFill="1" applyBorder="1" applyAlignment="1">
      <alignment horizontal="right" vertical="center" wrapText="1"/>
    </xf>
    <xf numFmtId="3" fontId="138" fillId="0" borderId="102" xfId="0" applyNumberFormat="1" applyFont="1" applyBorder="1" applyAlignment="1">
      <alignment horizontal="right" vertical="center"/>
    </xf>
    <xf numFmtId="3" fontId="138" fillId="0" borderId="110" xfId="0" applyNumberFormat="1" applyFont="1" applyBorder="1" applyAlignment="1">
      <alignment horizontal="right" vertical="center"/>
    </xf>
    <xf numFmtId="3" fontId="139" fillId="0" borderId="101" xfId="0" applyNumberFormat="1" applyFont="1" applyBorder="1" applyAlignment="1">
      <alignment horizontal="right" vertical="center"/>
    </xf>
    <xf numFmtId="0" fontId="32" fillId="23" borderId="35" xfId="917" applyFont="1" applyFill="1" applyBorder="1" applyAlignment="1">
      <alignment horizontal="center" vertical="center"/>
    </xf>
    <xf numFmtId="178" fontId="32" fillId="0" borderId="9" xfId="700" applyNumberFormat="1" applyFont="1" applyFill="1" applyBorder="1"/>
    <xf numFmtId="0" fontId="32" fillId="45" borderId="21" xfId="34" applyNumberFormat="1" applyFont="1" applyFill="1" applyBorder="1"/>
    <xf numFmtId="165" fontId="32" fillId="0" borderId="9" xfId="122" applyNumberFormat="1" applyFont="1" applyFill="1" applyBorder="1"/>
    <xf numFmtId="39" fontId="32" fillId="45" borderId="21" xfId="34" applyNumberFormat="1" applyFont="1" applyFill="1" applyBorder="1"/>
    <xf numFmtId="3" fontId="32" fillId="0" borderId="46" xfId="46776" applyNumberFormat="1" applyFont="1" applyFill="1" applyBorder="1"/>
    <xf numFmtId="0" fontId="35" fillId="48" borderId="96" xfId="122" applyFont="1" applyFill="1" applyBorder="1"/>
    <xf numFmtId="172" fontId="32" fillId="0" borderId="23" xfId="182" applyNumberFormat="1" applyFont="1" applyBorder="1"/>
    <xf numFmtId="172" fontId="32" fillId="0" borderId="20" xfId="182" applyNumberFormat="1" applyFont="1" applyBorder="1"/>
    <xf numFmtId="164" fontId="151" fillId="0" borderId="24" xfId="34" applyNumberFormat="1" applyFont="1" applyBorder="1"/>
    <xf numFmtId="3" fontId="32" fillId="0" borderId="32" xfId="46776" applyNumberFormat="1" applyFont="1" applyFill="1" applyBorder="1"/>
    <xf numFmtId="10" fontId="32" fillId="0" borderId="43" xfId="122" applyNumberFormat="1" applyFont="1" applyFill="1" applyBorder="1" applyAlignment="1">
      <alignment horizontal="right"/>
    </xf>
    <xf numFmtId="0" fontId="35" fillId="48" borderId="9" xfId="127" applyFont="1" applyFill="1" applyBorder="1"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165" fontId="32" fillId="0" borderId="9" xfId="46815" applyNumberFormat="1" applyFont="1" applyFill="1" applyBorder="1" applyAlignment="1">
      <alignment horizontal="right" vertical="top"/>
    </xf>
    <xf numFmtId="10" fontId="32" fillId="0" borderId="9" xfId="46816" applyNumberFormat="1" applyFont="1" applyFill="1" applyBorder="1"/>
    <xf numFmtId="3" fontId="32" fillId="0" borderId="40" xfId="122" applyNumberFormat="1" applyFont="1" applyFill="1" applyBorder="1" applyAlignment="1">
      <alignment horizontal="right"/>
    </xf>
    <xf numFmtId="10" fontId="32" fillId="0" borderId="41" xfId="182" applyNumberFormat="1" applyFont="1" applyFill="1" applyBorder="1" applyAlignment="1">
      <alignment horizontal="right"/>
    </xf>
    <xf numFmtId="10" fontId="32" fillId="0" borderId="9" xfId="1158" applyNumberFormat="1" applyFont="1" applyBorder="1" applyAlignment="1">
      <alignment horizontal="right"/>
    </xf>
    <xf numFmtId="0" fontId="32" fillId="0" borderId="0" xfId="0" applyFont="1" applyAlignment="1"/>
    <xf numFmtId="0" fontId="32" fillId="0" borderId="0" xfId="0" applyFont="1" applyAlignment="1">
      <alignment vertical="center"/>
    </xf>
    <xf numFmtId="0" fontId="163" fillId="0" borderId="9" xfId="0" applyFont="1" applyFill="1" applyBorder="1"/>
    <xf numFmtId="172" fontId="32" fillId="0" borderId="37" xfId="182" applyNumberFormat="1" applyFont="1" applyFill="1" applyBorder="1"/>
    <xf numFmtId="0" fontId="35" fillId="0" borderId="33" xfId="122" applyFont="1" applyFill="1" applyBorder="1"/>
    <xf numFmtId="164" fontId="35" fillId="0" borderId="34" xfId="34" applyNumberFormat="1" applyFont="1" applyFill="1" applyBorder="1"/>
    <xf numFmtId="164" fontId="35" fillId="0" borderId="34" xfId="34" applyNumberFormat="1" applyFont="1" applyFill="1" applyBorder="1" applyAlignment="1">
      <alignment horizontal="center"/>
    </xf>
    <xf numFmtId="0" fontId="32" fillId="0" borderId="0" xfId="122" applyFill="1"/>
    <xf numFmtId="164" fontId="32" fillId="0" borderId="0" xfId="122" applyNumberFormat="1" applyFont="1" applyFill="1" applyBorder="1"/>
    <xf numFmtId="165" fontId="35" fillId="0" borderId="9" xfId="46811" applyNumberFormat="1" applyFont="1" applyBorder="1"/>
    <xf numFmtId="10" fontId="35" fillId="0" borderId="9" xfId="46816" applyNumberFormat="1" applyFont="1" applyBorder="1"/>
    <xf numFmtId="3" fontId="76" fillId="0" borderId="9" xfId="0" applyNumberFormat="1" applyFont="1" applyBorder="1"/>
    <xf numFmtId="3" fontId="32" fillId="0" borderId="19" xfId="0" applyNumberFormat="1" applyFont="1" applyFill="1" applyBorder="1"/>
    <xf numFmtId="3" fontId="32" fillId="0" borderId="22" xfId="0" applyNumberFormat="1" applyFont="1" applyFill="1" applyBorder="1"/>
    <xf numFmtId="3" fontId="32" fillId="0" borderId="66" xfId="0" applyNumberFormat="1" applyFont="1" applyFill="1" applyBorder="1"/>
    <xf numFmtId="10" fontId="32" fillId="0" borderId="26" xfId="0" applyNumberFormat="1" applyFont="1" applyBorder="1" applyAlignment="1">
      <alignment horizontal="right"/>
    </xf>
    <xf numFmtId="10" fontId="32" fillId="0" borderId="19" xfId="0" applyNumberFormat="1" applyFont="1" applyBorder="1" applyAlignment="1">
      <alignment horizontal="right"/>
    </xf>
    <xf numFmtId="3" fontId="35" fillId="0" borderId="34" xfId="16260" applyNumberFormat="1" applyFont="1" applyBorder="1" applyAlignment="1">
      <alignment horizontal="right"/>
    </xf>
    <xf numFmtId="10" fontId="35" fillId="0" borderId="34" xfId="0" applyNumberFormat="1" applyFont="1" applyFill="1" applyBorder="1" applyAlignment="1">
      <alignment horizontal="right"/>
    </xf>
    <xf numFmtId="10" fontId="35" fillId="0" borderId="35" xfId="0" applyNumberFormat="1" applyFont="1" applyBorder="1" applyAlignment="1">
      <alignment horizontal="right"/>
    </xf>
    <xf numFmtId="0" fontId="35" fillId="45" borderId="30" xfId="122" applyFont="1" applyFill="1" applyBorder="1" applyAlignment="1">
      <alignment horizontal="center" wrapText="1"/>
    </xf>
    <xf numFmtId="4" fontId="32" fillId="45" borderId="9" xfId="34" applyNumberFormat="1" applyFont="1" applyFill="1" applyBorder="1"/>
    <xf numFmtId="3" fontId="32" fillId="0" borderId="47" xfId="46776" applyNumberFormat="1" applyFont="1" applyFill="1" applyBorder="1"/>
    <xf numFmtId="3" fontId="32" fillId="45" borderId="106" xfId="122" applyNumberFormat="1" applyFont="1" applyFill="1" applyBorder="1"/>
    <xf numFmtId="3" fontId="35" fillId="45" borderId="30" xfId="122" applyNumberFormat="1" applyFont="1" applyFill="1" applyBorder="1" applyAlignment="1">
      <alignment horizontal="center" wrapText="1"/>
    </xf>
    <xf numFmtId="0" fontId="32" fillId="45" borderId="25" xfId="122" applyFill="1" applyBorder="1" applyAlignment="1">
      <alignment horizontal="center"/>
    </xf>
    <xf numFmtId="164" fontId="32" fillId="0" borderId="47" xfId="46776" applyNumberFormat="1" applyFont="1" applyFill="1" applyBorder="1"/>
    <xf numFmtId="0" fontId="32" fillId="45" borderId="60" xfId="122" applyFont="1" applyFill="1" applyBorder="1"/>
    <xf numFmtId="0" fontId="35" fillId="45" borderId="102" xfId="122" applyFont="1" applyFill="1" applyBorder="1" applyAlignment="1">
      <alignment wrapText="1"/>
    </xf>
    <xf numFmtId="164" fontId="32" fillId="0" borderId="102" xfId="46758" applyNumberFormat="1" applyFont="1" applyFill="1" applyBorder="1"/>
    <xf numFmtId="9" fontId="32" fillId="0" borderId="102" xfId="182" applyFont="1" applyFill="1" applyBorder="1"/>
    <xf numFmtId="164" fontId="32" fillId="0" borderId="27" xfId="46758" applyNumberFormat="1" applyFont="1" applyFill="1" applyBorder="1"/>
    <xf numFmtId="0" fontId="32" fillId="45" borderId="96" xfId="122" applyFont="1" applyFill="1" applyBorder="1"/>
    <xf numFmtId="165" fontId="32" fillId="0" borderId="9" xfId="0" applyNumberFormat="1" applyFont="1" applyFill="1" applyBorder="1" applyAlignment="1">
      <alignment horizontal="right" vertical="top" wrapText="1"/>
    </xf>
    <xf numFmtId="3" fontId="147" fillId="0" borderId="9" xfId="122" applyNumberFormat="1" applyFont="1" applyBorder="1" applyAlignment="1"/>
    <xf numFmtId="3" fontId="147" fillId="0" borderId="39" xfId="122" applyNumberFormat="1" applyFont="1" applyBorder="1" applyAlignment="1"/>
    <xf numFmtId="3" fontId="76" fillId="0" borderId="32" xfId="122" applyNumberFormat="1" applyFont="1" applyFill="1" applyBorder="1"/>
    <xf numFmtId="3" fontId="76" fillId="0" borderId="39" xfId="122" applyNumberFormat="1" applyFont="1" applyFill="1" applyBorder="1"/>
    <xf numFmtId="3" fontId="76" fillId="0" borderId="41" xfId="122" applyNumberFormat="1" applyFont="1" applyFill="1" applyBorder="1"/>
    <xf numFmtId="0" fontId="76" fillId="0" borderId="37" xfId="122" applyFont="1" applyBorder="1"/>
    <xf numFmtId="0" fontId="36" fillId="0" borderId="0" xfId="127" applyFont="1" applyAlignment="1">
      <alignment horizontal="center"/>
    </xf>
    <xf numFmtId="49" fontId="36" fillId="0" borderId="0" xfId="127" quotePrefix="1" applyNumberFormat="1" applyFont="1" applyAlignment="1">
      <alignment horizontal="center"/>
    </xf>
    <xf numFmtId="0" fontId="36" fillId="0" borderId="0" xfId="122" applyFont="1" applyAlignment="1">
      <alignment horizontal="center"/>
    </xf>
    <xf numFmtId="0" fontId="32" fillId="0" borderId="0" xfId="122" applyFont="1" applyAlignment="1">
      <alignment wrapText="1"/>
    </xf>
    <xf numFmtId="0" fontId="35" fillId="48" borderId="9" xfId="0" applyFont="1" applyFill="1" applyBorder="1" applyAlignment="1">
      <alignment horizontal="center" wrapText="1"/>
    </xf>
    <xf numFmtId="0" fontId="32" fillId="0" borderId="0" xfId="0" applyFont="1" applyBorder="1"/>
    <xf numFmtId="0" fontId="167" fillId="49" borderId="0" xfId="0" applyFont="1" applyFill="1"/>
    <xf numFmtId="0" fontId="32" fillId="0" borderId="64" xfId="0" applyFont="1" applyFill="1" applyBorder="1"/>
    <xf numFmtId="0" fontId="32" fillId="45" borderId="107" xfId="0" applyFont="1" applyFill="1" applyBorder="1"/>
    <xf numFmtId="0" fontId="32" fillId="45" borderId="50" xfId="0" applyFont="1" applyFill="1" applyBorder="1"/>
    <xf numFmtId="0" fontId="32" fillId="45" borderId="39" xfId="0" applyFont="1" applyFill="1" applyBorder="1"/>
    <xf numFmtId="164" fontId="32" fillId="45" borderId="39" xfId="34" applyNumberFormat="1" applyFont="1" applyFill="1" applyBorder="1"/>
    <xf numFmtId="0" fontId="32" fillId="45" borderId="27" xfId="0" applyFont="1" applyFill="1" applyBorder="1"/>
    <xf numFmtId="0" fontId="35" fillId="45" borderId="74" xfId="0" applyFont="1" applyFill="1" applyBorder="1"/>
    <xf numFmtId="0" fontId="168" fillId="0" borderId="0" xfId="122" applyFont="1" applyAlignment="1">
      <alignment wrapText="1"/>
    </xf>
    <xf numFmtId="0" fontId="168" fillId="0" borderId="0" xfId="122" applyFont="1"/>
    <xf numFmtId="0" fontId="73" fillId="49" borderId="9" xfId="122" applyFont="1" applyFill="1" applyBorder="1"/>
    <xf numFmtId="0" fontId="35" fillId="48" borderId="74" xfId="122" applyFont="1" applyFill="1" applyBorder="1" applyAlignment="1">
      <alignment horizontal="center" vertical="center" wrapText="1"/>
    </xf>
    <xf numFmtId="0" fontId="140" fillId="45" borderId="18" xfId="122" applyFont="1" applyFill="1" applyBorder="1"/>
    <xf numFmtId="0" fontId="32" fillId="45" borderId="18" xfId="122" applyFont="1" applyFill="1" applyBorder="1"/>
    <xf numFmtId="0" fontId="140" fillId="45" borderId="9" xfId="122" applyFont="1" applyFill="1" applyBorder="1"/>
    <xf numFmtId="0" fontId="32" fillId="0" borderId="74" xfId="122" applyBorder="1"/>
    <xf numFmtId="3" fontId="32" fillId="0" borderId="9" xfId="46776" applyNumberFormat="1" applyFont="1" applyFill="1" applyBorder="1"/>
    <xf numFmtId="3" fontId="32" fillId="0" borderId="38" xfId="46758" applyNumberFormat="1" applyFont="1" applyFill="1" applyBorder="1"/>
    <xf numFmtId="3" fontId="157" fillId="0" borderId="0" xfId="845" applyNumberFormat="1" applyFont="1" applyFill="1" applyBorder="1" applyAlignment="1">
      <alignment horizontal="center" vertical="center" wrapText="1"/>
    </xf>
    <xf numFmtId="14" fontId="32" fillId="0" borderId="9" xfId="122" applyNumberFormat="1" applyFont="1" applyBorder="1"/>
    <xf numFmtId="0" fontId="32" fillId="0" borderId="9" xfId="122" applyFont="1" applyBorder="1" applyAlignment="1">
      <alignment horizontal="center" vertical="center"/>
    </xf>
    <xf numFmtId="0" fontId="32" fillId="0" borderId="77" xfId="122" applyFont="1" applyFill="1" applyBorder="1"/>
    <xf numFmtId="14" fontId="32" fillId="0" borderId="9" xfId="122" applyNumberFormat="1" applyFont="1" applyFill="1" applyBorder="1"/>
    <xf numFmtId="0" fontId="32" fillId="0" borderId="99" xfId="0" applyFont="1" applyFill="1" applyBorder="1"/>
    <xf numFmtId="0" fontId="35" fillId="45" borderId="74" xfId="0" applyFont="1" applyFill="1" applyBorder="1" applyAlignment="1">
      <alignment horizontal="center"/>
    </xf>
    <xf numFmtId="0" fontId="35" fillId="0" borderId="56" xfId="0" applyFont="1" applyFill="1" applyBorder="1"/>
    <xf numFmtId="0" fontId="35" fillId="0" borderId="36" xfId="0" applyFont="1" applyFill="1" applyBorder="1" applyAlignment="1">
      <alignment horizontal="left" wrapText="1" indent="1"/>
    </xf>
    <xf numFmtId="0" fontId="35" fillId="0" borderId="32" xfId="0" applyFont="1" applyFill="1" applyBorder="1" applyAlignment="1">
      <alignment wrapText="1"/>
    </xf>
    <xf numFmtId="0" fontId="35" fillId="48" borderId="54" xfId="127" applyFont="1" applyFill="1" applyBorder="1"/>
    <xf numFmtId="0" fontId="35" fillId="48" borderId="63" xfId="127" applyFont="1" applyFill="1" applyBorder="1"/>
    <xf numFmtId="0" fontId="35" fillId="48" borderId="32" xfId="127" applyFont="1" applyFill="1" applyBorder="1" applyAlignment="1">
      <alignment horizontal="center"/>
    </xf>
    <xf numFmtId="0" fontId="35" fillId="48" borderId="39" xfId="127" applyFont="1" applyFill="1" applyBorder="1" applyAlignment="1">
      <alignment horizontal="center"/>
    </xf>
    <xf numFmtId="0" fontId="35" fillId="48" borderId="41" xfId="127" applyFont="1" applyFill="1" applyBorder="1" applyAlignment="1">
      <alignment horizontal="center"/>
    </xf>
    <xf numFmtId="0" fontId="35" fillId="49" borderId="18" xfId="127" applyFont="1" applyFill="1" applyBorder="1"/>
    <xf numFmtId="165" fontId="32" fillId="0" borderId="46" xfId="127" applyNumberFormat="1" applyFont="1" applyBorder="1"/>
    <xf numFmtId="165" fontId="32" fillId="0" borderId="18" xfId="127" applyNumberFormat="1" applyFont="1" applyBorder="1"/>
    <xf numFmtId="165" fontId="32" fillId="0" borderId="37" xfId="700" applyNumberFormat="1" applyFont="1" applyFill="1" applyBorder="1" applyAlignment="1">
      <alignment horizontal="right" vertical="top"/>
    </xf>
    <xf numFmtId="0" fontId="35" fillId="49" borderId="9" xfId="127" applyFont="1" applyFill="1" applyBorder="1"/>
    <xf numFmtId="165" fontId="32" fillId="0" borderId="21" xfId="127" applyNumberFormat="1" applyFont="1" applyBorder="1"/>
    <xf numFmtId="165" fontId="32" fillId="0" borderId="38" xfId="700" applyNumberFormat="1" applyFont="1" applyFill="1" applyBorder="1" applyAlignment="1">
      <alignment horizontal="right" vertical="top"/>
    </xf>
    <xf numFmtId="0" fontId="35" fillId="49" borderId="19" xfId="127" applyFont="1" applyFill="1" applyBorder="1"/>
    <xf numFmtId="165" fontId="32" fillId="0" borderId="47" xfId="127" applyNumberFormat="1" applyFont="1" applyBorder="1"/>
    <xf numFmtId="165" fontId="32" fillId="0" borderId="19" xfId="127" applyNumberFormat="1" applyFont="1" applyBorder="1"/>
    <xf numFmtId="165" fontId="32" fillId="0" borderId="75" xfId="700" applyNumberFormat="1" applyFont="1" applyFill="1" applyBorder="1" applyAlignment="1">
      <alignment horizontal="right" vertical="top"/>
    </xf>
    <xf numFmtId="0" fontId="32" fillId="45" borderId="33" xfId="127" applyFont="1" applyFill="1" applyBorder="1"/>
    <xf numFmtId="0" fontId="32" fillId="45" borderId="34" xfId="127" applyFont="1" applyFill="1" applyBorder="1"/>
    <xf numFmtId="0" fontId="32" fillId="45" borderId="4" xfId="127" applyFont="1" applyFill="1" applyBorder="1"/>
    <xf numFmtId="0" fontId="32" fillId="45" borderId="78" xfId="127" applyFont="1" applyFill="1" applyBorder="1"/>
    <xf numFmtId="5" fontId="35" fillId="49" borderId="111" xfId="0" applyNumberFormat="1" applyFont="1" applyFill="1" applyBorder="1" applyAlignment="1">
      <alignment horizontal="left"/>
    </xf>
    <xf numFmtId="165" fontId="32" fillId="0" borderId="111" xfId="46811" applyNumberFormat="1" applyFont="1" applyFill="1" applyBorder="1"/>
    <xf numFmtId="6" fontId="0" fillId="0" borderId="9" xfId="0" applyNumberFormat="1" applyFill="1" applyBorder="1"/>
    <xf numFmtId="49" fontId="36" fillId="0" borderId="0" xfId="127" quotePrefix="1" applyNumberFormat="1" applyFont="1" applyAlignment="1">
      <alignment horizontal="center"/>
    </xf>
    <xf numFmtId="0" fontId="32" fillId="0" borderId="0" xfId="122" applyAlignment="1"/>
    <xf numFmtId="0" fontId="35" fillId="45" borderId="76" xfId="122" applyFont="1" applyFill="1" applyBorder="1" applyAlignment="1">
      <alignment horizontal="center" wrapText="1"/>
    </xf>
    <xf numFmtId="0" fontId="35" fillId="45" borderId="98" xfId="122" applyFont="1" applyFill="1" applyBorder="1" applyAlignment="1">
      <alignment horizontal="center" wrapText="1"/>
    </xf>
    <xf numFmtId="0" fontId="35" fillId="45" borderId="103" xfId="122" applyFont="1" applyFill="1" applyBorder="1" applyAlignment="1">
      <alignment horizontal="center" wrapText="1"/>
    </xf>
    <xf numFmtId="0" fontId="32" fillId="0" borderId="0" xfId="122" applyFont="1" applyBorder="1" applyAlignment="1">
      <alignment horizontal="center"/>
    </xf>
    <xf numFmtId="0" fontId="36" fillId="0" borderId="55" xfId="122" applyFont="1" applyBorder="1" applyAlignment="1">
      <alignment horizontal="center" wrapText="1"/>
    </xf>
    <xf numFmtId="49" fontId="32" fillId="0" borderId="0" xfId="122" applyNumberFormat="1" applyBorder="1" applyAlignment="1">
      <alignment horizontal="center" vertical="center"/>
    </xf>
    <xf numFmtId="0" fontId="35" fillId="48" borderId="19" xfId="122" applyFont="1" applyFill="1" applyBorder="1" applyAlignment="1">
      <alignment horizontal="center" wrapText="1"/>
    </xf>
    <xf numFmtId="0" fontId="35" fillId="48" borderId="21" xfId="122" applyFont="1" applyFill="1" applyBorder="1" applyAlignment="1">
      <alignment horizontal="center"/>
    </xf>
    <xf numFmtId="0" fontId="35" fillId="48" borderId="19" xfId="122" applyFont="1" applyFill="1" applyBorder="1" applyAlignment="1">
      <alignment horizontal="center"/>
    </xf>
    <xf numFmtId="0" fontId="35" fillId="48" borderId="22" xfId="122" applyFont="1" applyFill="1" applyBorder="1" applyAlignment="1">
      <alignment horizontal="center"/>
    </xf>
    <xf numFmtId="49" fontId="36" fillId="0" borderId="0" xfId="122" applyNumberFormat="1" applyFont="1" applyBorder="1" applyAlignment="1">
      <alignment horizontal="center"/>
    </xf>
    <xf numFmtId="0" fontId="35" fillId="48" borderId="9" xfId="122" applyFont="1" applyFill="1" applyBorder="1" applyAlignment="1">
      <alignment horizontal="center"/>
    </xf>
    <xf numFmtId="165" fontId="32" fillId="0" borderId="18" xfId="700" applyNumberFormat="1" applyFont="1" applyFill="1" applyBorder="1"/>
    <xf numFmtId="43" fontId="32" fillId="0" borderId="0" xfId="122" applyNumberFormat="1" applyFont="1" applyFill="1" applyBorder="1"/>
    <xf numFmtId="41" fontId="32" fillId="0" borderId="18" xfId="46747" applyNumberFormat="1" applyFont="1" applyFill="1" applyBorder="1"/>
    <xf numFmtId="0" fontId="32" fillId="0" borderId="0" xfId="141" applyFont="1" applyAlignment="1">
      <alignment horizontal="left" wrapText="1"/>
    </xf>
    <xf numFmtId="0" fontId="32" fillId="0" borderId="0" xfId="0" applyFont="1" applyFill="1" applyAlignment="1">
      <alignment horizontal="left" wrapText="1"/>
    </xf>
    <xf numFmtId="0" fontId="32" fillId="0" borderId="0" xfId="0" applyFont="1" applyAlignment="1"/>
    <xf numFmtId="0" fontId="73" fillId="0" borderId="0" xfId="122" applyFont="1" applyFill="1" applyAlignment="1">
      <alignment vertical="center" wrapText="1"/>
    </xf>
    <xf numFmtId="0" fontId="35" fillId="48" borderId="77" xfId="122" applyFont="1" applyFill="1" applyBorder="1" applyAlignment="1">
      <alignment horizontal="center" vertical="center"/>
    </xf>
    <xf numFmtId="0" fontId="32" fillId="0" borderId="0" xfId="141" applyFont="1" applyAlignment="1"/>
    <xf numFmtId="170" fontId="32" fillId="0" borderId="0" xfId="153" applyFont="1" applyAlignment="1"/>
    <xf numFmtId="0" fontId="77" fillId="0" borderId="0" xfId="141" applyFont="1" applyAlignment="1"/>
    <xf numFmtId="0" fontId="35" fillId="48" borderId="18" xfId="122" applyFont="1" applyFill="1" applyBorder="1" applyAlignment="1">
      <alignment horizontal="center" vertical="center" wrapText="1"/>
    </xf>
    <xf numFmtId="0" fontId="35" fillId="48" borderId="18" xfId="1322" applyFont="1" applyFill="1" applyBorder="1" applyAlignment="1">
      <alignment horizontal="center" vertical="center" wrapText="1"/>
    </xf>
    <xf numFmtId="0" fontId="35" fillId="48" borderId="20" xfId="0" applyFont="1" applyFill="1" applyBorder="1" applyAlignment="1">
      <alignment horizontal="center" vertical="center"/>
    </xf>
    <xf numFmtId="0" fontId="35" fillId="48" borderId="9" xfId="0" applyFont="1" applyFill="1" applyBorder="1" applyAlignment="1">
      <alignment horizontal="center" vertical="center"/>
    </xf>
    <xf numFmtId="0" fontId="35" fillId="48" borderId="9" xfId="0" quotePrefix="1" applyFont="1" applyFill="1" applyBorder="1" applyAlignment="1">
      <alignment horizontal="center" vertical="center"/>
    </xf>
    <xf numFmtId="0" fontId="140" fillId="85" borderId="5" xfId="31695" applyFont="1" applyFill="1" applyBorder="1" applyAlignment="1">
      <alignment horizontal="center" vertical="center" wrapText="1"/>
    </xf>
    <xf numFmtId="0" fontId="32" fillId="0" borderId="0" xfId="0" applyFont="1" applyAlignment="1">
      <alignment wrapText="1"/>
    </xf>
    <xf numFmtId="0" fontId="32" fillId="0" borderId="0" xfId="0" applyFont="1" applyFill="1" applyAlignment="1">
      <alignment wrapText="1"/>
    </xf>
    <xf numFmtId="0" fontId="36" fillId="0" borderId="0" xfId="127" applyFont="1" applyAlignment="1">
      <alignment horizontal="center"/>
    </xf>
    <xf numFmtId="0" fontId="36" fillId="47" borderId="9" xfId="127" applyFont="1" applyFill="1" applyBorder="1" applyAlignment="1">
      <alignment horizontal="center"/>
    </xf>
    <xf numFmtId="0" fontId="35" fillId="48" borderId="9" xfId="127" quotePrefix="1" applyFont="1" applyFill="1" applyBorder="1" applyAlignment="1">
      <alignment horizontal="center"/>
    </xf>
    <xf numFmtId="0" fontId="35" fillId="48" borderId="9" xfId="127" applyFont="1" applyFill="1" applyBorder="1" applyAlignment="1">
      <alignment horizontal="center"/>
    </xf>
    <xf numFmtId="0" fontId="32" fillId="0" borderId="0" xfId="127" applyAlignment="1">
      <alignment horizontal="center"/>
    </xf>
    <xf numFmtId="49" fontId="36" fillId="0" borderId="0" xfId="127" quotePrefix="1" applyNumberFormat="1" applyFont="1" applyAlignment="1">
      <alignment horizontal="center"/>
    </xf>
    <xf numFmtId="49" fontId="32" fillId="0" borderId="0" xfId="127" applyNumberFormat="1" applyAlignment="1">
      <alignment horizontal="center"/>
    </xf>
    <xf numFmtId="0" fontId="32" fillId="0" borderId="0" xfId="0" applyFont="1"/>
    <xf numFmtId="0" fontId="0" fillId="0" borderId="0" xfId="0" applyFont="1" applyFill="1"/>
    <xf numFmtId="0" fontId="32" fillId="0" borderId="0" xfId="46807" applyFont="1" applyAlignment="1">
      <alignment horizontal="left" vertical="top"/>
    </xf>
    <xf numFmtId="0" fontId="32" fillId="0" borderId="0" xfId="122" applyFont="1" applyFill="1"/>
    <xf numFmtId="0" fontId="32" fillId="0" borderId="0" xfId="141" applyFont="1"/>
    <xf numFmtId="0" fontId="32" fillId="0" borderId="0" xfId="141" applyFont="1" applyAlignment="1">
      <alignment horizontal="left" indent="2"/>
    </xf>
    <xf numFmtId="0" fontId="32" fillId="0" borderId="0" xfId="141" applyFont="1" applyAlignment="1">
      <alignment horizontal="left" wrapText="1"/>
    </xf>
    <xf numFmtId="0" fontId="35" fillId="45" borderId="76" xfId="122" applyFont="1" applyFill="1" applyBorder="1" applyAlignment="1">
      <alignment horizontal="center" wrapText="1"/>
    </xf>
    <xf numFmtId="0" fontId="35" fillId="45" borderId="98" xfId="122" applyFont="1" applyFill="1" applyBorder="1" applyAlignment="1">
      <alignment horizontal="center" wrapText="1"/>
    </xf>
    <xf numFmtId="0" fontId="35" fillId="45" borderId="103" xfId="122" applyFont="1" applyFill="1" applyBorder="1" applyAlignment="1">
      <alignment horizontal="center" wrapText="1"/>
    </xf>
    <xf numFmtId="0" fontId="36" fillId="48" borderId="95" xfId="122" applyFont="1" applyFill="1" applyBorder="1" applyAlignment="1">
      <alignment horizontal="center"/>
    </xf>
    <xf numFmtId="0" fontId="36" fillId="48" borderId="4" xfId="122" applyFont="1" applyFill="1" applyBorder="1" applyAlignment="1">
      <alignment horizontal="center"/>
    </xf>
    <xf numFmtId="0" fontId="36" fillId="48" borderId="54" xfId="122" applyFont="1" applyFill="1" applyBorder="1" applyAlignment="1">
      <alignment horizontal="center"/>
    </xf>
    <xf numFmtId="0" fontId="36" fillId="48" borderId="53" xfId="122" applyFont="1" applyFill="1" applyBorder="1" applyAlignment="1">
      <alignment horizontal="center"/>
    </xf>
    <xf numFmtId="0" fontId="36" fillId="48" borderId="61" xfId="122" applyFont="1" applyFill="1" applyBorder="1" applyAlignment="1">
      <alignment horizontal="center"/>
    </xf>
    <xf numFmtId="0" fontId="36" fillId="48" borderId="78" xfId="122" applyFont="1" applyFill="1" applyBorder="1" applyAlignment="1">
      <alignment horizontal="center"/>
    </xf>
    <xf numFmtId="0" fontId="35" fillId="48" borderId="76" xfId="122" applyFont="1" applyFill="1" applyBorder="1" applyAlignment="1">
      <alignment horizontal="center"/>
    </xf>
    <xf numFmtId="0" fontId="35" fillId="48" borderId="98" xfId="122" applyFont="1" applyFill="1" applyBorder="1" applyAlignment="1">
      <alignment horizontal="center"/>
    </xf>
    <xf numFmtId="0" fontId="35" fillId="48" borderId="60" xfId="122" applyFont="1" applyFill="1" applyBorder="1" applyAlignment="1">
      <alignment horizontal="center"/>
    </xf>
    <xf numFmtId="0" fontId="36" fillId="0" borderId="0" xfId="122" applyFont="1" applyAlignment="1">
      <alignment horizontal="center"/>
    </xf>
    <xf numFmtId="0" fontId="32" fillId="0" borderId="0" xfId="122" applyFont="1" applyAlignment="1">
      <alignment wrapText="1"/>
    </xf>
    <xf numFmtId="0" fontId="35" fillId="45" borderId="5" xfId="122" applyFont="1" applyFill="1" applyBorder="1" applyAlignment="1">
      <alignment horizontal="center" wrapText="1"/>
    </xf>
    <xf numFmtId="0" fontId="35" fillId="45" borderId="102" xfId="122" applyFont="1" applyFill="1" applyBorder="1" applyAlignment="1">
      <alignment horizontal="center" wrapText="1"/>
    </xf>
    <xf numFmtId="0" fontId="32" fillId="0" borderId="0" xfId="141" applyFont="1" applyFill="1" applyAlignment="1">
      <alignment horizontal="left" vertical="top" wrapText="1"/>
    </xf>
    <xf numFmtId="0" fontId="32" fillId="0" borderId="0" xfId="141" applyFont="1" applyFill="1" applyAlignment="1">
      <alignment horizontal="left" wrapText="1"/>
    </xf>
    <xf numFmtId="0" fontId="73" fillId="0" borderId="0" xfId="122" applyFont="1" applyAlignment="1">
      <alignment horizontal="left" wrapText="1"/>
    </xf>
    <xf numFmtId="0" fontId="32" fillId="0" borderId="0" xfId="141" applyFont="1" applyAlignment="1">
      <alignment wrapText="1"/>
    </xf>
    <xf numFmtId="0" fontId="36" fillId="0" borderId="0" xfId="0" applyFont="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5" fillId="48" borderId="76" xfId="0" applyFont="1" applyFill="1" applyBorder="1" applyAlignment="1">
      <alignment horizontal="center"/>
    </xf>
    <xf numFmtId="0" fontId="35" fillId="48" borderId="98" xfId="0" applyFont="1" applyFill="1" applyBorder="1" applyAlignment="1">
      <alignment horizontal="center"/>
    </xf>
    <xf numFmtId="0" fontId="35" fillId="48" borderId="60" xfId="0" applyFont="1" applyFill="1" applyBorder="1" applyAlignment="1">
      <alignment horizontal="center"/>
    </xf>
    <xf numFmtId="0" fontId="32" fillId="0" borderId="0" xfId="141" applyFont="1" applyFill="1" applyAlignment="1">
      <alignment horizontal="left"/>
    </xf>
    <xf numFmtId="0" fontId="32" fillId="0" borderId="0" xfId="141" applyFont="1" applyFill="1"/>
    <xf numFmtId="0" fontId="32" fillId="0" borderId="0" xfId="141" applyFont="1" applyAlignment="1">
      <alignment horizontal="left" vertical="top" wrapText="1"/>
    </xf>
    <xf numFmtId="0" fontId="35" fillId="48" borderId="76" xfId="127" quotePrefix="1" applyFont="1" applyFill="1" applyBorder="1" applyAlignment="1">
      <alignment horizontal="center"/>
    </xf>
    <xf numFmtId="0" fontId="35" fillId="48" borderId="98" xfId="127" quotePrefix="1" applyFont="1" applyFill="1" applyBorder="1" applyAlignment="1">
      <alignment horizontal="center"/>
    </xf>
    <xf numFmtId="0" fontId="35" fillId="48" borderId="60" xfId="127" quotePrefix="1" applyFont="1" applyFill="1" applyBorder="1" applyAlignment="1">
      <alignment horizontal="center"/>
    </xf>
    <xf numFmtId="0" fontId="32" fillId="0" borderId="0" xfId="0" applyFont="1" applyFill="1" applyAlignment="1">
      <alignment horizontal="left" wrapText="1"/>
    </xf>
    <xf numFmtId="0" fontId="32" fillId="0" borderId="0" xfId="0" applyFont="1" applyAlignment="1">
      <alignment horizontal="left" wrapText="1"/>
    </xf>
    <xf numFmtId="0" fontId="32" fillId="0" borderId="0" xfId="0" applyFont="1" applyBorder="1" applyAlignment="1">
      <alignment horizontal="left" wrapText="1"/>
    </xf>
    <xf numFmtId="0" fontId="32" fillId="0" borderId="0" xfId="141" applyFont="1" applyAlignment="1">
      <alignment horizontal="left"/>
    </xf>
    <xf numFmtId="0" fontId="32" fillId="0" borderId="0" xfId="0" applyFont="1" applyAlignment="1"/>
    <xf numFmtId="0" fontId="32" fillId="0" borderId="0" xfId="46807" quotePrefix="1" applyFont="1" applyAlignment="1">
      <alignment horizontal="left" wrapText="1"/>
    </xf>
    <xf numFmtId="0" fontId="32" fillId="0" borderId="0" xfId="0" applyFont="1" applyAlignment="1">
      <alignment horizontal="left"/>
    </xf>
    <xf numFmtId="0" fontId="32" fillId="0" borderId="0" xfId="141" applyFont="1" applyAlignment="1"/>
    <xf numFmtId="0" fontId="36" fillId="48" borderId="95" xfId="0" applyFont="1" applyFill="1" applyBorder="1" applyAlignment="1">
      <alignment horizontal="center"/>
    </xf>
    <xf numFmtId="0" fontId="32" fillId="0" borderId="0" xfId="122" applyFont="1"/>
    <xf numFmtId="0" fontId="36" fillId="0" borderId="0" xfId="122" applyFont="1" applyAlignment="1">
      <alignment horizontal="center" wrapText="1"/>
    </xf>
    <xf numFmtId="0" fontId="73" fillId="0" borderId="0" xfId="122" applyFont="1" applyFill="1" applyAlignment="1">
      <alignment horizontal="left" wrapText="1"/>
    </xf>
    <xf numFmtId="0" fontId="32" fillId="0" borderId="0" xfId="122" applyFont="1" applyAlignment="1">
      <alignment horizontal="left" wrapText="1"/>
    </xf>
    <xf numFmtId="0" fontId="32" fillId="0" borderId="0" xfId="122" applyAlignment="1">
      <alignment horizontal="left" wrapText="1"/>
    </xf>
    <xf numFmtId="0" fontId="36" fillId="0" borderId="0" xfId="122" applyFont="1" applyBorder="1" applyAlignment="1">
      <alignment horizontal="center" wrapText="1"/>
    </xf>
    <xf numFmtId="0" fontId="36" fillId="0" borderId="0" xfId="122" applyFont="1" applyBorder="1" applyAlignment="1">
      <alignment horizontal="center"/>
    </xf>
    <xf numFmtId="0" fontId="32" fillId="0" borderId="0" xfId="122" applyFont="1" applyBorder="1" applyAlignment="1">
      <alignment horizontal="center"/>
    </xf>
    <xf numFmtId="49" fontId="36" fillId="0" borderId="0" xfId="122" applyNumberFormat="1" applyFont="1" applyFill="1" applyBorder="1" applyAlignment="1">
      <alignment horizontal="center"/>
    </xf>
    <xf numFmtId="0" fontId="32" fillId="0" borderId="0" xfId="122" applyFont="1" applyFill="1" applyBorder="1" applyAlignment="1">
      <alignment horizontal="center"/>
    </xf>
    <xf numFmtId="0" fontId="36" fillId="0" borderId="55" xfId="122" applyFont="1" applyBorder="1" applyAlignment="1">
      <alignment horizontal="center" wrapText="1"/>
    </xf>
    <xf numFmtId="0" fontId="36" fillId="0" borderId="26" xfId="122" applyFont="1" applyBorder="1" applyAlignment="1">
      <alignment horizontal="center" wrapText="1"/>
    </xf>
    <xf numFmtId="0" fontId="36" fillId="0" borderId="66" xfId="122" applyFont="1" applyBorder="1" applyAlignment="1">
      <alignment horizontal="center" wrapText="1"/>
    </xf>
    <xf numFmtId="0" fontId="36" fillId="0" borderId="55" xfId="122" applyFont="1" applyBorder="1" applyAlignment="1">
      <alignment horizontal="center"/>
    </xf>
    <xf numFmtId="0" fontId="32" fillId="0" borderId="26" xfId="122" applyBorder="1" applyAlignment="1">
      <alignment horizontal="center"/>
    </xf>
    <xf numFmtId="0" fontId="32" fillId="0" borderId="66" xfId="122" applyBorder="1" applyAlignment="1">
      <alignment horizontal="center"/>
    </xf>
    <xf numFmtId="49" fontId="36" fillId="0" borderId="55" xfId="122" applyNumberFormat="1" applyFont="1" applyBorder="1" applyAlignment="1">
      <alignment horizontal="center"/>
    </xf>
    <xf numFmtId="0" fontId="35" fillId="48" borderId="34" xfId="122" applyFont="1" applyFill="1" applyBorder="1" applyAlignment="1">
      <alignment horizontal="center"/>
    </xf>
    <xf numFmtId="0" fontId="35" fillId="48" borderId="35" xfId="122" applyFont="1" applyFill="1" applyBorder="1" applyAlignment="1">
      <alignment horizontal="center"/>
    </xf>
    <xf numFmtId="49" fontId="36" fillId="48" borderId="95" xfId="122" applyNumberFormat="1" applyFont="1" applyFill="1" applyBorder="1" applyAlignment="1">
      <alignment horizontal="center"/>
    </xf>
    <xf numFmtId="49" fontId="36" fillId="48" borderId="4" xfId="122" applyNumberFormat="1" applyFont="1" applyFill="1" applyBorder="1" applyAlignment="1">
      <alignment horizontal="center"/>
    </xf>
    <xf numFmtId="49" fontId="36" fillId="48" borderId="78" xfId="122" applyNumberFormat="1" applyFont="1" applyFill="1" applyBorder="1" applyAlignment="1">
      <alignment horizontal="center"/>
    </xf>
    <xf numFmtId="0" fontId="58" fillId="0" borderId="0" xfId="122" applyFont="1" applyFill="1" applyAlignment="1">
      <alignment horizontal="left" wrapText="1"/>
    </xf>
    <xf numFmtId="0" fontId="32" fillId="0" borderId="4" xfId="122" applyFont="1" applyBorder="1"/>
    <xf numFmtId="0" fontId="32" fillId="0" borderId="0" xfId="122"/>
    <xf numFmtId="0" fontId="36" fillId="0" borderId="22" xfId="122" applyFont="1" applyBorder="1" applyAlignment="1">
      <alignment horizontal="center" wrapText="1"/>
    </xf>
    <xf numFmtId="0" fontId="36" fillId="0" borderId="48" xfId="122" applyFont="1" applyBorder="1" applyAlignment="1">
      <alignment horizontal="center" wrapText="1"/>
    </xf>
    <xf numFmtId="0" fontId="36" fillId="0" borderId="47" xfId="122" applyFont="1" applyBorder="1" applyAlignment="1">
      <alignment horizontal="center" wrapText="1"/>
    </xf>
    <xf numFmtId="0" fontId="32" fillId="0" borderId="0" xfId="122" applyBorder="1" applyAlignment="1">
      <alignment horizontal="center" wrapText="1"/>
    </xf>
    <xf numFmtId="49" fontId="36" fillId="0" borderId="66" xfId="122" applyNumberFormat="1" applyFont="1" applyBorder="1" applyAlignment="1">
      <alignment horizontal="center" vertical="center"/>
    </xf>
    <xf numFmtId="49" fontId="32" fillId="0" borderId="0" xfId="122" applyNumberFormat="1" applyBorder="1" applyAlignment="1">
      <alignment horizontal="center" vertical="center"/>
    </xf>
    <xf numFmtId="49" fontId="36" fillId="48" borderId="22" xfId="122" applyNumberFormat="1" applyFont="1" applyFill="1" applyBorder="1" applyAlignment="1">
      <alignment horizontal="left" vertical="center"/>
    </xf>
    <xf numFmtId="49" fontId="36" fillId="48" borderId="47" xfId="122" applyNumberFormat="1" applyFont="1" applyFill="1" applyBorder="1" applyAlignment="1">
      <alignment horizontal="left" vertic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49" fontId="36" fillId="0" borderId="0" xfId="122" applyNumberFormat="1" applyFont="1" applyBorder="1" applyAlignment="1">
      <alignment horizontal="center"/>
    </xf>
    <xf numFmtId="49" fontId="36" fillId="48" borderId="20" xfId="122" applyNumberFormat="1" applyFont="1" applyFill="1" applyBorder="1" applyAlignment="1">
      <alignment horizontal="center"/>
    </xf>
    <xf numFmtId="49" fontId="36" fillId="48" borderId="5" xfId="122" applyNumberFormat="1" applyFont="1" applyFill="1" applyBorder="1" applyAlignment="1">
      <alignment horizontal="center"/>
    </xf>
    <xf numFmtId="49" fontId="36" fillId="48" borderId="21" xfId="122" applyNumberFormat="1" applyFont="1" applyFill="1" applyBorder="1" applyAlignment="1">
      <alignment horizontal="center"/>
    </xf>
    <xf numFmtId="0" fontId="35" fillId="48" borderId="26" xfId="122" applyFont="1" applyFill="1" applyBorder="1" applyAlignment="1">
      <alignment horizontal="center"/>
    </xf>
    <xf numFmtId="0" fontId="35" fillId="48" borderId="18" xfId="122" applyFont="1" applyFill="1" applyBorder="1" applyAlignment="1">
      <alignment horizontal="center"/>
    </xf>
    <xf numFmtId="0" fontId="35" fillId="48" borderId="23" xfId="122" applyFont="1" applyFill="1" applyBorder="1" applyAlignment="1">
      <alignment horizontal="center"/>
    </xf>
    <xf numFmtId="0" fontId="35" fillId="48" borderId="25" xfId="122" applyFont="1" applyFill="1" applyBorder="1" applyAlignment="1">
      <alignment horizontal="center"/>
    </xf>
    <xf numFmtId="0" fontId="35" fillId="48" borderId="46" xfId="122" applyFont="1" applyFill="1" applyBorder="1" applyAlignment="1">
      <alignment horizontal="center"/>
    </xf>
    <xf numFmtId="0" fontId="35" fillId="48" borderId="20" xfId="122" applyFont="1" applyFill="1" applyBorder="1" applyAlignment="1">
      <alignment horizontal="center"/>
    </xf>
    <xf numFmtId="0" fontId="35" fillId="48" borderId="5" xfId="122" applyFont="1" applyFill="1" applyBorder="1" applyAlignment="1">
      <alignment horizontal="center"/>
    </xf>
    <xf numFmtId="0" fontId="35" fillId="48" borderId="21" xfId="122" applyFont="1" applyFill="1" applyBorder="1" applyAlignment="1">
      <alignment horizontal="center"/>
    </xf>
    <xf numFmtId="0" fontId="35" fillId="48" borderId="19" xfId="122" applyFont="1" applyFill="1" applyBorder="1" applyAlignment="1">
      <alignment horizontal="center" wrapText="1"/>
    </xf>
    <xf numFmtId="0" fontId="35" fillId="48" borderId="18" xfId="122" applyFont="1" applyFill="1" applyBorder="1" applyAlignment="1">
      <alignment horizontal="center" wrapText="1"/>
    </xf>
    <xf numFmtId="0" fontId="35" fillId="48" borderId="19" xfId="122" applyFont="1" applyFill="1" applyBorder="1" applyAlignment="1">
      <alignment horizontal="center"/>
    </xf>
    <xf numFmtId="0" fontId="35" fillId="48" borderId="26" xfId="122" applyFont="1" applyFill="1" applyBorder="1" applyAlignment="1">
      <alignment horizontal="center" wrapText="1"/>
    </xf>
    <xf numFmtId="0" fontId="35" fillId="48" borderId="22" xfId="122" applyFont="1" applyFill="1" applyBorder="1" applyAlignment="1">
      <alignment horizontal="center"/>
    </xf>
    <xf numFmtId="0" fontId="35" fillId="48" borderId="48" xfId="122" applyFont="1" applyFill="1" applyBorder="1" applyAlignment="1">
      <alignment horizontal="center"/>
    </xf>
    <xf numFmtId="0" fontId="35" fillId="48" borderId="47" xfId="122" applyFont="1" applyFill="1" applyBorder="1" applyAlignment="1">
      <alignment horizontal="center"/>
    </xf>
    <xf numFmtId="0" fontId="32" fillId="0" borderId="0" xfId="122" applyFont="1" applyFill="1" applyBorder="1" applyAlignment="1">
      <alignment horizontal="left" vertical="top" wrapText="1"/>
    </xf>
    <xf numFmtId="0" fontId="32" fillId="0" borderId="0" xfId="122" applyFont="1" applyFill="1" applyAlignment="1">
      <alignment horizontal="left" wrapText="1"/>
    </xf>
    <xf numFmtId="0" fontId="32" fillId="0" borderId="55" xfId="122" applyFont="1" applyFill="1" applyBorder="1" applyAlignment="1">
      <alignment horizontal="left" vertical="top" wrapText="1"/>
    </xf>
    <xf numFmtId="0" fontId="32" fillId="0" borderId="0" xfId="122" applyFont="1" applyFill="1" applyBorder="1" applyAlignment="1">
      <alignment horizontal="left" wrapText="1"/>
    </xf>
    <xf numFmtId="0" fontId="36" fillId="0" borderId="0" xfId="0" applyFont="1" applyBorder="1" applyAlignment="1">
      <alignment horizontal="center"/>
    </xf>
    <xf numFmtId="49" fontId="36"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5" fillId="48" borderId="9" xfId="0" applyFont="1" applyFill="1" applyBorder="1" applyAlignment="1">
      <alignment horizontal="center"/>
    </xf>
    <xf numFmtId="0" fontId="35" fillId="48" borderId="9" xfId="0" applyFont="1" applyFill="1" applyBorder="1" applyAlignment="1">
      <alignment horizontal="center" wrapText="1"/>
    </xf>
    <xf numFmtId="0" fontId="0" fillId="0" borderId="9" xfId="0" applyBorder="1" applyAlignment="1">
      <alignment horizontal="center" wrapText="1"/>
    </xf>
    <xf numFmtId="0" fontId="32" fillId="0" borderId="0" xfId="0" applyFont="1" applyAlignment="1">
      <alignment vertical="center"/>
    </xf>
    <xf numFmtId="0" fontId="0" fillId="0" borderId="0" xfId="0" applyFont="1" applyAlignment="1">
      <alignment vertical="center"/>
    </xf>
    <xf numFmtId="0" fontId="32" fillId="0" borderId="0" xfId="122" applyFont="1" applyBorder="1" applyAlignment="1">
      <alignment horizontal="left"/>
    </xf>
    <xf numFmtId="0" fontId="36" fillId="0" borderId="0" xfId="0" applyFont="1" applyAlignment="1">
      <alignment horizontal="center" wrapText="1"/>
    </xf>
    <xf numFmtId="0" fontId="75" fillId="48" borderId="95" xfId="0" applyFont="1" applyFill="1" applyBorder="1" applyAlignment="1">
      <alignment horizontal="center" wrapText="1"/>
    </xf>
    <xf numFmtId="0" fontId="75" fillId="48" borderId="4" xfId="0" applyFont="1" applyFill="1" applyBorder="1" applyAlignment="1">
      <alignment horizontal="center" wrapText="1"/>
    </xf>
    <xf numFmtId="0" fontId="75" fillId="48" borderId="78" xfId="0" applyFont="1" applyFill="1" applyBorder="1" applyAlignment="1">
      <alignment horizontal="center" wrapText="1"/>
    </xf>
    <xf numFmtId="0" fontId="75" fillId="48" borderId="95" xfId="0" applyFont="1" applyFill="1" applyBorder="1" applyAlignment="1">
      <alignment horizontal="center"/>
    </xf>
    <xf numFmtId="0" fontId="75" fillId="48" borderId="4" xfId="0" applyFont="1" applyFill="1" applyBorder="1" applyAlignment="1">
      <alignment horizontal="center"/>
    </xf>
    <xf numFmtId="0" fontId="75" fillId="48" borderId="78" xfId="0" applyFont="1" applyFill="1" applyBorder="1" applyAlignment="1">
      <alignment horizontal="center"/>
    </xf>
    <xf numFmtId="0" fontId="35" fillId="48" borderId="4" xfId="0" applyFont="1" applyFill="1" applyBorder="1" applyAlignment="1">
      <alignment horizontal="center"/>
    </xf>
    <xf numFmtId="0" fontId="35" fillId="48" borderId="78" xfId="0" applyFont="1" applyFill="1" applyBorder="1" applyAlignment="1">
      <alignment horizontal="center"/>
    </xf>
    <xf numFmtId="0" fontId="35" fillId="48" borderId="9" xfId="122" applyFont="1" applyFill="1" applyBorder="1" applyAlignment="1">
      <alignment horizontal="center"/>
    </xf>
    <xf numFmtId="49" fontId="36" fillId="0" borderId="55" xfId="0" quotePrefix="1" applyNumberFormat="1" applyFont="1" applyBorder="1" applyAlignment="1">
      <alignment horizontal="center"/>
    </xf>
    <xf numFmtId="49" fontId="36" fillId="0" borderId="26" xfId="0" applyNumberFormat="1" applyFont="1" applyBorder="1" applyAlignment="1">
      <alignment horizontal="center"/>
    </xf>
    <xf numFmtId="49" fontId="36" fillId="0" borderId="66" xfId="0" applyNumberFormat="1" applyFont="1" applyBorder="1" applyAlignment="1">
      <alignment horizontal="center"/>
    </xf>
    <xf numFmtId="0" fontId="77" fillId="0" borderId="0" xfId="122" applyFont="1" applyFill="1"/>
    <xf numFmtId="0" fontId="36" fillId="0" borderId="55" xfId="122" applyFont="1" applyFill="1" applyBorder="1" applyAlignment="1">
      <alignment horizontal="center"/>
    </xf>
    <xf numFmtId="49" fontId="36" fillId="0" borderId="55" xfId="122" applyNumberFormat="1" applyFont="1" applyFill="1" applyBorder="1" applyAlignment="1">
      <alignment horizontal="center"/>
    </xf>
    <xf numFmtId="0" fontId="54" fillId="48" borderId="43" xfId="122" applyFont="1" applyFill="1" applyBorder="1" applyAlignment="1">
      <alignment horizontal="center" vertical="center" wrapText="1"/>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6" xfId="122" applyFont="1" applyFill="1" applyBorder="1" applyAlignment="1">
      <alignment horizontal="center" vertical="center"/>
    </xf>
    <xf numFmtId="0" fontId="35" fillId="48" borderId="77" xfId="122" applyFont="1" applyFill="1" applyBorder="1" applyAlignment="1">
      <alignment horizontal="center" vertical="center"/>
    </xf>
    <xf numFmtId="0" fontId="35" fillId="48" borderId="28" xfId="122" applyFont="1" applyFill="1" applyBorder="1" applyAlignment="1">
      <alignment horizontal="center" vertical="center"/>
    </xf>
    <xf numFmtId="0" fontId="54" fillId="48" borderId="33" xfId="354" applyFont="1" applyFill="1" applyBorder="1" applyAlignment="1">
      <alignment horizontal="center" vertical="center" wrapText="1"/>
    </xf>
    <xf numFmtId="0" fontId="54" fillId="48" borderId="35" xfId="354"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60"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67" xfId="122" applyFont="1" applyFill="1" applyBorder="1" applyAlignment="1">
      <alignment horizontal="center" vertical="center" wrapText="1"/>
    </xf>
    <xf numFmtId="0" fontId="54" fillId="48" borderId="108" xfId="122" applyFont="1" applyFill="1" applyBorder="1" applyAlignment="1">
      <alignment horizontal="center" vertical="center" wrapText="1"/>
    </xf>
    <xf numFmtId="0" fontId="54" fillId="48" borderId="5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33" xfId="122" applyFont="1" applyFill="1" applyBorder="1" applyAlignment="1">
      <alignment horizontal="center" vertical="center" wrapText="1"/>
    </xf>
    <xf numFmtId="0" fontId="54" fillId="48" borderId="34" xfId="122" applyFont="1" applyFill="1" applyBorder="1" applyAlignment="1">
      <alignment horizontal="center" vertical="center" wrapText="1"/>
    </xf>
    <xf numFmtId="0" fontId="54" fillId="48" borderId="35"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54"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95" xfId="122" applyFont="1" applyFill="1" applyBorder="1" applyAlignment="1">
      <alignment horizontal="center" vertical="center" wrapText="1"/>
    </xf>
    <xf numFmtId="0" fontId="54" fillId="48" borderId="4"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35" fillId="0" borderId="0" xfId="0" applyFont="1" applyAlignment="1">
      <alignment wrapText="1"/>
    </xf>
    <xf numFmtId="0" fontId="32" fillId="0" borderId="0" xfId="2806" applyFont="1" applyFill="1" applyBorder="1" applyAlignment="1">
      <alignment wrapText="1"/>
    </xf>
    <xf numFmtId="0" fontId="77" fillId="0" borderId="0" xfId="122" applyFont="1" applyAlignment="1">
      <alignment horizontal="left" wrapText="1"/>
    </xf>
    <xf numFmtId="0" fontId="36" fillId="0" borderId="67"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49" fontId="36" fillId="0" borderId="55" xfId="122" applyNumberFormat="1" applyFont="1" applyBorder="1" applyAlignment="1">
      <alignment horizontal="center" wrapText="1"/>
    </xf>
    <xf numFmtId="49" fontId="36" fillId="0" borderId="26" xfId="122" applyNumberFormat="1" applyFont="1" applyBorder="1" applyAlignment="1">
      <alignment horizontal="center"/>
    </xf>
    <xf numFmtId="49" fontId="36" fillId="0" borderId="66" xfId="122" applyNumberFormat="1" applyFont="1" applyBorder="1" applyAlignment="1">
      <alignment horizontal="center"/>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2" fillId="0" borderId="0" xfId="2806" applyFont="1" applyFill="1" applyBorder="1" applyAlignment="1">
      <alignment vertical="center" wrapText="1"/>
    </xf>
    <xf numFmtId="0" fontId="32" fillId="0" borderId="0" xfId="0" applyFont="1" applyFill="1" applyAlignment="1">
      <alignment vertical="center" wrapText="1"/>
    </xf>
    <xf numFmtId="0" fontId="77" fillId="0" borderId="0" xfId="2806" applyFont="1" applyFill="1" applyBorder="1" applyAlignment="1">
      <alignment horizontal="left" vertical="center" wrapText="1"/>
    </xf>
    <xf numFmtId="0" fontId="32" fillId="0" borderId="0" xfId="2806" applyFont="1" applyFill="1" applyBorder="1" applyAlignment="1">
      <alignment horizontal="left" vertical="center" wrapText="1"/>
    </xf>
    <xf numFmtId="0" fontId="77" fillId="0" borderId="0" xfId="2806" applyFont="1" applyFill="1" applyBorder="1" applyAlignment="1">
      <alignment horizontal="left" wrapText="1"/>
    </xf>
    <xf numFmtId="0" fontId="32" fillId="0" borderId="0" xfId="2806" applyFont="1" applyFill="1" applyBorder="1" applyAlignment="1">
      <alignment horizontal="left" wrapText="1"/>
    </xf>
    <xf numFmtId="0" fontId="36" fillId="0" borderId="26" xfId="122" applyFont="1" applyBorder="1" applyAlignment="1">
      <alignment horizontal="center"/>
    </xf>
    <xf numFmtId="0" fontId="36" fillId="0" borderId="66" xfId="122" applyFont="1" applyBorder="1" applyAlignment="1">
      <alignment horizontal="center"/>
    </xf>
    <xf numFmtId="49" fontId="36" fillId="0" borderId="64" xfId="122" applyNumberFormat="1" applyFont="1" applyBorder="1" applyAlignment="1">
      <alignment horizontal="center"/>
    </xf>
    <xf numFmtId="49" fontId="0" fillId="0" borderId="57" xfId="0" applyNumberFormat="1" applyBorder="1" applyAlignment="1">
      <alignment horizontal="center"/>
    </xf>
    <xf numFmtId="49" fontId="36" fillId="0" borderId="52" xfId="122" applyNumberFormat="1" applyFont="1" applyBorder="1" applyAlignment="1">
      <alignment horizontal="center" wrapText="1"/>
    </xf>
    <xf numFmtId="49" fontId="36" fillId="0" borderId="40" xfId="122" applyNumberFormat="1" applyFont="1" applyBorder="1" applyAlignment="1">
      <alignment horizontal="center"/>
    </xf>
    <xf numFmtId="49" fontId="36" fillId="0" borderId="45" xfId="122" applyNumberFormat="1" applyFont="1" applyBorder="1" applyAlignment="1">
      <alignment horizontal="center"/>
    </xf>
    <xf numFmtId="0" fontId="35" fillId="0" borderId="0" xfId="0" applyFont="1" applyAlignment="1">
      <alignment vertical="center" wrapText="1"/>
    </xf>
    <xf numFmtId="0" fontId="32" fillId="0" borderId="0" xfId="0" applyFont="1" applyAlignment="1">
      <alignment vertical="center" wrapText="1"/>
    </xf>
    <xf numFmtId="0" fontId="36" fillId="0" borderId="0" xfId="0" applyFont="1" applyBorder="1" applyAlignment="1">
      <alignment horizontal="center" vertical="center"/>
    </xf>
    <xf numFmtId="0" fontId="0" fillId="0" borderId="0" xfId="0" applyBorder="1" applyAlignment="1">
      <alignment horizontal="center" vertical="center"/>
    </xf>
    <xf numFmtId="0" fontId="35" fillId="0" borderId="0" xfId="0" applyFont="1" applyAlignment="1">
      <alignment horizontal="left" vertical="center" wrapText="1"/>
    </xf>
    <xf numFmtId="0" fontId="32" fillId="0" borderId="0" xfId="168" applyFont="1" applyAlignment="1">
      <alignment horizontal="left" wrapText="1"/>
    </xf>
    <xf numFmtId="0" fontId="36" fillId="48" borderId="9" xfId="0" applyFont="1" applyFill="1" applyBorder="1" applyAlignment="1">
      <alignment horizontal="center" vertical="center" wrapText="1"/>
    </xf>
    <xf numFmtId="0" fontId="0" fillId="0" borderId="0" xfId="0" applyAlignment="1"/>
    <xf numFmtId="0" fontId="32" fillId="0" borderId="0" xfId="122" applyFont="1" applyFill="1" applyAlignment="1">
      <alignment wrapText="1"/>
    </xf>
    <xf numFmtId="0" fontId="0" fillId="0" borderId="0" xfId="0" applyFill="1" applyAlignment="1">
      <alignment wrapText="1"/>
    </xf>
    <xf numFmtId="0" fontId="0" fillId="0" borderId="0" xfId="0" applyAlignment="1">
      <alignment wrapText="1"/>
    </xf>
    <xf numFmtId="0" fontId="32" fillId="0" borderId="0" xfId="122" applyFont="1" applyFill="1" applyAlignment="1"/>
    <xf numFmtId="0" fontId="32" fillId="0" borderId="0" xfId="917" applyFont="1" applyFill="1" applyBorder="1" applyAlignment="1">
      <alignment wrapText="1"/>
    </xf>
    <xf numFmtId="0" fontId="36" fillId="0" borderId="66" xfId="0" applyFont="1" applyBorder="1" applyAlignment="1">
      <alignment horizontal="center"/>
    </xf>
    <xf numFmtId="0" fontId="35" fillId="48" borderId="96" xfId="46740" applyFont="1" applyFill="1" applyBorder="1" applyAlignment="1">
      <alignment horizontal="center" vertical="center" wrapText="1"/>
    </xf>
    <xf numFmtId="0" fontId="35" fillId="48" borderId="49" xfId="46740" applyFont="1" applyFill="1" applyBorder="1" applyAlignment="1">
      <alignment horizontal="center" vertical="center" wrapText="1"/>
    </xf>
    <xf numFmtId="0" fontId="35" fillId="48" borderId="54" xfId="46740" applyFont="1" applyFill="1" applyBorder="1" applyAlignment="1">
      <alignment horizontal="center" vertical="center" wrapText="1"/>
    </xf>
    <xf numFmtId="0" fontId="35" fillId="48" borderId="53" xfId="46740" applyFont="1" applyFill="1" applyBorder="1" applyAlignment="1">
      <alignment horizontal="center" vertical="center" wrapText="1"/>
    </xf>
    <xf numFmtId="0" fontId="35" fillId="48" borderId="61" xfId="46740" applyFont="1" applyFill="1" applyBorder="1" applyAlignment="1">
      <alignment horizontal="center" vertical="center" wrapText="1"/>
    </xf>
    <xf numFmtId="0" fontId="32" fillId="0" borderId="61" xfId="46740" applyBorder="1" applyAlignment="1"/>
    <xf numFmtId="0" fontId="32" fillId="0" borderId="25" xfId="46740" applyBorder="1" applyAlignment="1"/>
    <xf numFmtId="0" fontId="32" fillId="0" borderId="59" xfId="46740" applyBorder="1" applyAlignment="1"/>
    <xf numFmtId="0" fontId="35" fillId="48" borderId="56" xfId="46740" applyFont="1" applyFill="1" applyBorder="1" applyAlignment="1">
      <alignment horizontal="center" vertical="center" wrapText="1"/>
    </xf>
    <xf numFmtId="0" fontId="35" fillId="48" borderId="25" xfId="46740" applyFont="1" applyFill="1" applyBorder="1" applyAlignment="1">
      <alignment horizontal="center" vertical="center" wrapText="1"/>
    </xf>
    <xf numFmtId="0" fontId="35" fillId="48" borderId="59" xfId="46740" applyFont="1" applyFill="1" applyBorder="1" applyAlignment="1">
      <alignment horizontal="center" vertical="center" wrapText="1"/>
    </xf>
    <xf numFmtId="0" fontId="32" fillId="0" borderId="0" xfId="0" applyFont="1" applyAlignment="1">
      <alignment horizontal="left" vertical="center" wrapText="1"/>
    </xf>
    <xf numFmtId="49" fontId="36" fillId="0" borderId="0" xfId="0" quotePrefix="1" applyNumberFormat="1" applyFont="1" applyBorder="1" applyAlignment="1">
      <alignment horizontal="center"/>
    </xf>
    <xf numFmtId="0" fontId="73" fillId="0" borderId="0" xfId="0" applyFont="1"/>
    <xf numFmtId="0" fontId="159" fillId="0" borderId="0" xfId="0" applyFont="1" applyFill="1" applyBorder="1" applyAlignment="1">
      <alignment horizontal="left" vertical="top" wrapText="1"/>
    </xf>
    <xf numFmtId="0" fontId="158" fillId="111" borderId="95" xfId="0" applyFont="1" applyFill="1" applyBorder="1" applyAlignment="1">
      <alignment horizontal="center" vertical="center" wrapText="1"/>
    </xf>
    <xf numFmtId="0" fontId="158" fillId="111" borderId="78" xfId="0" applyFont="1" applyFill="1" applyBorder="1" applyAlignment="1">
      <alignment horizontal="center" vertical="center" wrapText="1"/>
    </xf>
    <xf numFmtId="0" fontId="157" fillId="0" borderId="0" xfId="845" applyFont="1" applyFill="1" applyBorder="1" applyAlignment="1">
      <alignment horizontal="center" vertical="center" wrapText="1"/>
    </xf>
    <xf numFmtId="0" fontId="162" fillId="0" borderId="53" xfId="0" applyFont="1" applyBorder="1" applyAlignment="1">
      <alignment wrapText="1"/>
    </xf>
    <xf numFmtId="0" fontId="73" fillId="49" borderId="0" xfId="31695" applyFont="1" applyFill="1" applyAlignment="1">
      <alignment wrapText="1"/>
    </xf>
    <xf numFmtId="0" fontId="73" fillId="0" borderId="0" xfId="31695" applyFont="1" applyAlignment="1">
      <alignment wrapText="1"/>
    </xf>
    <xf numFmtId="0" fontId="143" fillId="86" borderId="0" xfId="31695" applyFont="1" applyFill="1" applyBorder="1" applyAlignment="1">
      <alignment horizontal="center" vertical="center" wrapText="1"/>
    </xf>
    <xf numFmtId="0" fontId="140" fillId="85" borderId="19" xfId="31695" applyFont="1" applyFill="1" applyBorder="1" applyAlignment="1">
      <alignment horizontal="center" vertical="center"/>
    </xf>
    <xf numFmtId="0" fontId="140" fillId="85" borderId="18" xfId="31695" applyFont="1" applyFill="1" applyBorder="1" applyAlignment="1">
      <alignment horizontal="center" vertical="center"/>
    </xf>
    <xf numFmtId="0" fontId="140" fillId="85" borderId="19" xfId="31695" applyFont="1" applyFill="1" applyBorder="1" applyAlignment="1">
      <alignment horizontal="center" vertical="center" wrapText="1"/>
    </xf>
    <xf numFmtId="0" fontId="140" fillId="85" borderId="18" xfId="31695" applyFont="1" applyFill="1" applyBorder="1" applyAlignment="1">
      <alignment horizontal="center" vertical="center" wrapText="1"/>
    </xf>
    <xf numFmtId="0" fontId="140" fillId="85" borderId="5" xfId="31695" applyFont="1" applyFill="1" applyBorder="1" applyAlignment="1">
      <alignment horizontal="center" vertical="center"/>
    </xf>
    <xf numFmtId="0" fontId="140" fillId="85" borderId="21" xfId="31695" applyFont="1" applyFill="1" applyBorder="1" applyAlignment="1">
      <alignment horizontal="center" vertical="center"/>
    </xf>
    <xf numFmtId="0" fontId="44" fillId="0" borderId="0" xfId="0" applyFont="1" applyAlignment="1">
      <alignment horizontal="center" vertical="center" wrapText="1"/>
    </xf>
    <xf numFmtId="17" fontId="41" fillId="86" borderId="25" xfId="31695" applyNumberFormat="1" applyFont="1" applyFill="1" applyBorder="1" applyAlignment="1">
      <alignment horizontal="center" vertical="center"/>
    </xf>
    <xf numFmtId="0" fontId="41" fillId="86" borderId="25" xfId="31695" applyFont="1" applyFill="1" applyBorder="1" applyAlignment="1">
      <alignment horizontal="center" vertical="center"/>
    </xf>
    <xf numFmtId="0" fontId="73" fillId="49" borderId="0" xfId="31695" applyFont="1" applyFill="1" applyAlignment="1"/>
  </cellXfs>
  <cellStyles count="4750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5" xfId="128" xr:uid="{00000000-0005-0000-0000-0000380C0000}"/>
    <cellStyle name="Normal 15 2" xfId="46985" xr:uid="{00000000-0005-0000-0000-0000390C0000}"/>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tabSelected="1" zoomScale="85" zoomScaleNormal="85" workbookViewId="0">
      <selection activeCell="D27" sqref="D27"/>
    </sheetView>
  </sheetViews>
  <sheetFormatPr defaultRowHeight="12.75"/>
  <cols>
    <col min="1" max="1" width="42.5703125" customWidth="1"/>
    <col min="2" max="2" width="8.7109375" customWidth="1"/>
    <col min="3" max="4" width="14.5703125" bestFit="1" customWidth="1"/>
    <col min="5" max="5" width="8.7109375" customWidth="1"/>
    <col min="6" max="7" width="13.42578125" bestFit="1" customWidth="1"/>
    <col min="8" max="8" width="12.42578125" customWidth="1"/>
    <col min="9" max="10" width="13.28515625" bestFit="1" customWidth="1"/>
    <col min="11" max="13" width="8.85546875" customWidth="1"/>
  </cols>
  <sheetData>
    <row r="1" spans="1:13" ht="15.75">
      <c r="A1" s="794" t="s">
        <v>0</v>
      </c>
      <c r="B1" s="794"/>
      <c r="C1" s="794"/>
      <c r="D1" s="794"/>
      <c r="E1" s="794"/>
      <c r="F1" s="794"/>
      <c r="G1" s="794"/>
      <c r="H1" s="794"/>
      <c r="I1" s="794"/>
      <c r="J1" s="794"/>
      <c r="K1" s="794"/>
      <c r="L1" s="794"/>
      <c r="M1" s="794"/>
    </row>
    <row r="2" spans="1:13" ht="15.75">
      <c r="A2" s="794" t="s">
        <v>1</v>
      </c>
      <c r="B2" s="798"/>
      <c r="C2" s="798"/>
      <c r="D2" s="798"/>
      <c r="E2" s="798"/>
      <c r="F2" s="798"/>
      <c r="G2" s="798"/>
      <c r="H2" s="798"/>
      <c r="I2" s="798"/>
      <c r="J2" s="798"/>
      <c r="K2" s="798"/>
      <c r="L2" s="798"/>
      <c r="M2" s="798"/>
    </row>
    <row r="3" spans="1:13" ht="15.75">
      <c r="A3" s="799" t="s">
        <v>582</v>
      </c>
      <c r="B3" s="800"/>
      <c r="C3" s="800"/>
      <c r="D3" s="800"/>
      <c r="E3" s="800"/>
      <c r="F3" s="800"/>
      <c r="G3" s="800"/>
      <c r="H3" s="800"/>
      <c r="I3" s="800"/>
      <c r="J3" s="800"/>
      <c r="K3" s="800"/>
      <c r="L3" s="800"/>
      <c r="M3" s="800"/>
    </row>
    <row r="4" spans="1:13" s="35" customFormat="1" ht="15.75">
      <c r="A4" s="560"/>
      <c r="B4" s="561"/>
      <c r="C4" s="561"/>
      <c r="D4" s="561"/>
      <c r="E4" s="561"/>
      <c r="F4" s="561"/>
      <c r="G4" s="561"/>
      <c r="H4" s="561"/>
      <c r="I4" s="561"/>
      <c r="J4" s="561"/>
      <c r="K4" s="561"/>
      <c r="L4" s="561"/>
      <c r="M4" s="561"/>
    </row>
    <row r="5" spans="1:13" ht="14.25">
      <c r="A5" s="158"/>
      <c r="B5" s="796" t="s">
        <v>2</v>
      </c>
      <c r="C5" s="797"/>
      <c r="D5" s="797"/>
      <c r="E5" s="796" t="s">
        <v>584</v>
      </c>
      <c r="F5" s="797"/>
      <c r="G5" s="797"/>
      <c r="H5" s="796" t="s">
        <v>585</v>
      </c>
      <c r="I5" s="797"/>
      <c r="J5" s="797"/>
      <c r="K5" s="797" t="s">
        <v>5</v>
      </c>
      <c r="L5" s="797"/>
      <c r="M5" s="797"/>
    </row>
    <row r="6" spans="1:13">
      <c r="A6" s="158" t="s">
        <v>6</v>
      </c>
      <c r="B6" s="559" t="s">
        <v>7</v>
      </c>
      <c r="C6" s="559" t="s">
        <v>8</v>
      </c>
      <c r="D6" s="559" t="s">
        <v>9</v>
      </c>
      <c r="E6" s="559" t="s">
        <v>7</v>
      </c>
      <c r="F6" s="559" t="s">
        <v>8</v>
      </c>
      <c r="G6" s="559" t="s">
        <v>9</v>
      </c>
      <c r="H6" s="559" t="s">
        <v>7</v>
      </c>
      <c r="I6" s="559" t="s">
        <v>8</v>
      </c>
      <c r="J6" s="559" t="s">
        <v>9</v>
      </c>
      <c r="K6" s="559" t="s">
        <v>7</v>
      </c>
      <c r="L6" s="559" t="s">
        <v>8</v>
      </c>
      <c r="M6" s="559" t="s">
        <v>9</v>
      </c>
    </row>
    <row r="7" spans="1:13">
      <c r="A7" s="158" t="s">
        <v>10</v>
      </c>
      <c r="B7" s="159"/>
      <c r="C7" s="159"/>
      <c r="D7" s="159"/>
      <c r="E7" s="159"/>
      <c r="F7" s="159"/>
      <c r="G7" s="159"/>
      <c r="H7" s="159"/>
      <c r="I7" s="159"/>
      <c r="J7" s="159"/>
      <c r="K7" s="159"/>
      <c r="L7" s="159"/>
      <c r="M7" s="159"/>
    </row>
    <row r="8" spans="1:13">
      <c r="A8" s="160" t="s">
        <v>11</v>
      </c>
      <c r="B8" s="157" t="s">
        <v>12</v>
      </c>
      <c r="C8" s="156">
        <v>17459339</v>
      </c>
      <c r="D8" s="156">
        <f>SUM(B8:C8)</f>
        <v>17459339</v>
      </c>
      <c r="E8" s="157" t="s">
        <v>12</v>
      </c>
      <c r="F8" s="156">
        <v>153598.13</v>
      </c>
      <c r="G8" s="156">
        <f>SUM(E8:F8)</f>
        <v>153598.13</v>
      </c>
      <c r="H8" s="157" t="s">
        <v>12</v>
      </c>
      <c r="I8" s="156">
        <v>1579196.23</v>
      </c>
      <c r="J8" s="156">
        <f>SUM(H8:I8)</f>
        <v>1579196.23</v>
      </c>
      <c r="K8" s="157" t="s">
        <v>12</v>
      </c>
      <c r="L8" s="306">
        <f>IF(C8=0, 0, I8/C8)</f>
        <v>9.0449943723528131E-2</v>
      </c>
      <c r="M8" s="307">
        <f>IF(D8=0, 0, J8/D8)</f>
        <v>9.0449943723528131E-2</v>
      </c>
    </row>
    <row r="9" spans="1:13">
      <c r="A9" s="160" t="s">
        <v>13</v>
      </c>
      <c r="B9" s="157" t="s">
        <v>12</v>
      </c>
      <c r="C9" s="156">
        <v>20641275</v>
      </c>
      <c r="D9" s="156">
        <f t="shared" ref="D9:D17" si="0">SUM(B9:C9)</f>
        <v>20641275</v>
      </c>
      <c r="E9" s="157" t="s">
        <v>12</v>
      </c>
      <c r="F9" s="156">
        <v>1085672.2599999998</v>
      </c>
      <c r="G9" s="156">
        <f t="shared" ref="G9:G17" si="1">SUM(E9:F9)</f>
        <v>1085672.2599999998</v>
      </c>
      <c r="H9" s="157" t="s">
        <v>12</v>
      </c>
      <c r="I9" s="156">
        <v>7754322.469999996</v>
      </c>
      <c r="J9" s="156">
        <f>SUM(H9:I9)</f>
        <v>7754322.469999996</v>
      </c>
      <c r="K9" s="157" t="s">
        <v>12</v>
      </c>
      <c r="L9" s="306">
        <f t="shared" ref="L9:M17" si="2">IF(C9=0, 0, I9/C9)</f>
        <v>0.37567071171717814</v>
      </c>
      <c r="M9" s="307">
        <f t="shared" si="2"/>
        <v>0.37567071171717814</v>
      </c>
    </row>
    <row r="10" spans="1:13">
      <c r="A10" s="160" t="s">
        <v>14</v>
      </c>
      <c r="B10" s="157" t="s">
        <v>12</v>
      </c>
      <c r="C10" s="156">
        <v>33021730</v>
      </c>
      <c r="D10" s="156">
        <f t="shared" si="0"/>
        <v>33021730</v>
      </c>
      <c r="E10" s="157" t="s">
        <v>12</v>
      </c>
      <c r="F10" s="156">
        <v>2103938.0899999989</v>
      </c>
      <c r="G10" s="156">
        <f t="shared" si="1"/>
        <v>2103938.0899999989</v>
      </c>
      <c r="H10" s="157" t="s">
        <v>12</v>
      </c>
      <c r="I10" s="156">
        <v>17738738.629999995</v>
      </c>
      <c r="J10" s="156">
        <f t="shared" ref="J10:J17" si="3">SUM(H10:I10)</f>
        <v>17738738.629999995</v>
      </c>
      <c r="K10" s="157" t="s">
        <v>12</v>
      </c>
      <c r="L10" s="306">
        <f t="shared" si="2"/>
        <v>0.53718380684476541</v>
      </c>
      <c r="M10" s="307">
        <f t="shared" si="2"/>
        <v>0.53718380684476541</v>
      </c>
    </row>
    <row r="11" spans="1:13">
      <c r="A11" s="161" t="s">
        <v>15</v>
      </c>
      <c r="B11" s="157" t="s">
        <v>12</v>
      </c>
      <c r="C11" s="156">
        <v>23958138</v>
      </c>
      <c r="D11" s="156">
        <f t="shared" si="0"/>
        <v>23958138</v>
      </c>
      <c r="E11" s="157" t="s">
        <v>12</v>
      </c>
      <c r="F11" s="156">
        <v>1153010.9499999995</v>
      </c>
      <c r="G11" s="156">
        <f t="shared" si="1"/>
        <v>1153010.9499999995</v>
      </c>
      <c r="H11" s="157" t="s">
        <v>12</v>
      </c>
      <c r="I11" s="156">
        <v>10041651.640000001</v>
      </c>
      <c r="J11" s="156">
        <f t="shared" si="3"/>
        <v>10041651.640000001</v>
      </c>
      <c r="K11" s="157" t="s">
        <v>12</v>
      </c>
      <c r="L11" s="306">
        <f t="shared" si="2"/>
        <v>0.41913322479401366</v>
      </c>
      <c r="M11" s="307">
        <f t="shared" si="2"/>
        <v>0.41913322479401366</v>
      </c>
    </row>
    <row r="12" spans="1:13">
      <c r="A12" s="160" t="s">
        <v>16</v>
      </c>
      <c r="B12" s="157" t="s">
        <v>12</v>
      </c>
      <c r="C12" s="156">
        <v>1976488</v>
      </c>
      <c r="D12" s="156">
        <f t="shared" si="0"/>
        <v>1976488</v>
      </c>
      <c r="E12" s="157" t="s">
        <v>12</v>
      </c>
      <c r="F12" s="156">
        <v>118234.56999999998</v>
      </c>
      <c r="G12" s="156">
        <f t="shared" si="1"/>
        <v>118234.56999999998</v>
      </c>
      <c r="H12" s="157" t="s">
        <v>12</v>
      </c>
      <c r="I12" s="156">
        <v>978995.37000000046</v>
      </c>
      <c r="J12" s="156">
        <f t="shared" si="3"/>
        <v>978995.37000000046</v>
      </c>
      <c r="K12" s="157" t="s">
        <v>12</v>
      </c>
      <c r="L12" s="306">
        <f t="shared" si="2"/>
        <v>0.49532067485357889</v>
      </c>
      <c r="M12" s="307">
        <f t="shared" si="2"/>
        <v>0.49532067485357889</v>
      </c>
    </row>
    <row r="13" spans="1:13">
      <c r="A13" s="160" t="s">
        <v>17</v>
      </c>
      <c r="B13" s="157" t="s">
        <v>12</v>
      </c>
      <c r="C13" s="156">
        <v>0</v>
      </c>
      <c r="D13" s="156">
        <f t="shared" si="0"/>
        <v>0</v>
      </c>
      <c r="E13" s="157" t="s">
        <v>12</v>
      </c>
      <c r="F13" s="156">
        <v>0</v>
      </c>
      <c r="G13" s="156">
        <f t="shared" si="1"/>
        <v>0</v>
      </c>
      <c r="H13" s="157" t="s">
        <v>12</v>
      </c>
      <c r="I13" s="156">
        <v>0</v>
      </c>
      <c r="J13" s="156">
        <f t="shared" si="3"/>
        <v>0</v>
      </c>
      <c r="K13" s="157" t="s">
        <v>12</v>
      </c>
      <c r="L13" s="306">
        <f t="shared" si="2"/>
        <v>0</v>
      </c>
      <c r="M13" s="307">
        <f t="shared" si="2"/>
        <v>0</v>
      </c>
    </row>
    <row r="14" spans="1:13">
      <c r="A14" s="160" t="s">
        <v>18</v>
      </c>
      <c r="B14" s="157" t="s">
        <v>12</v>
      </c>
      <c r="C14" s="156">
        <v>0</v>
      </c>
      <c r="D14" s="156">
        <f t="shared" si="0"/>
        <v>0</v>
      </c>
      <c r="E14" s="157" t="s">
        <v>12</v>
      </c>
      <c r="F14" s="156">
        <v>0</v>
      </c>
      <c r="G14" s="156">
        <f t="shared" si="1"/>
        <v>0</v>
      </c>
      <c r="H14" s="157" t="s">
        <v>12</v>
      </c>
      <c r="I14" s="156">
        <v>0</v>
      </c>
      <c r="J14" s="156">
        <f t="shared" si="3"/>
        <v>0</v>
      </c>
      <c r="K14" s="157" t="s">
        <v>12</v>
      </c>
      <c r="L14" s="306">
        <f t="shared" si="2"/>
        <v>0</v>
      </c>
      <c r="M14" s="307">
        <f t="shared" si="2"/>
        <v>0</v>
      </c>
    </row>
    <row r="15" spans="1:13">
      <c r="A15" s="160" t="s">
        <v>19</v>
      </c>
      <c r="B15" s="157" t="s">
        <v>12</v>
      </c>
      <c r="C15" s="156">
        <v>18886236</v>
      </c>
      <c r="D15" s="156">
        <f t="shared" si="0"/>
        <v>18886236</v>
      </c>
      <c r="E15" s="157" t="s">
        <v>12</v>
      </c>
      <c r="F15" s="156">
        <v>2343468.23</v>
      </c>
      <c r="G15" s="156">
        <f t="shared" si="1"/>
        <v>2343468.23</v>
      </c>
      <c r="H15" s="157" t="s">
        <v>12</v>
      </c>
      <c r="I15" s="156">
        <v>12893533.32</v>
      </c>
      <c r="J15" s="156">
        <f t="shared" si="3"/>
        <v>12893533.32</v>
      </c>
      <c r="K15" s="157" t="s">
        <v>12</v>
      </c>
      <c r="L15" s="306">
        <f t="shared" si="2"/>
        <v>0.68269470528696141</v>
      </c>
      <c r="M15" s="307">
        <f t="shared" si="2"/>
        <v>0.68269470528696141</v>
      </c>
    </row>
    <row r="16" spans="1:13">
      <c r="A16" s="160" t="s">
        <v>20</v>
      </c>
      <c r="B16" s="157" t="s">
        <v>12</v>
      </c>
      <c r="C16" s="156">
        <v>3873993</v>
      </c>
      <c r="D16" s="156">
        <f t="shared" si="0"/>
        <v>3873993</v>
      </c>
      <c r="E16" s="157" t="s">
        <v>12</v>
      </c>
      <c r="F16" s="156">
        <v>102870</v>
      </c>
      <c r="G16" s="156">
        <f t="shared" si="1"/>
        <v>102870</v>
      </c>
      <c r="H16" s="157" t="s">
        <v>12</v>
      </c>
      <c r="I16" s="156">
        <v>1192915.47</v>
      </c>
      <c r="J16" s="156">
        <f t="shared" si="3"/>
        <v>1192915.47</v>
      </c>
      <c r="K16" s="157" t="s">
        <v>12</v>
      </c>
      <c r="L16" s="306">
        <f t="shared" si="2"/>
        <v>0.30792917540119458</v>
      </c>
      <c r="M16" s="307">
        <f t="shared" si="2"/>
        <v>0.30792917540119458</v>
      </c>
    </row>
    <row r="17" spans="1:14">
      <c r="A17" s="160" t="s">
        <v>21</v>
      </c>
      <c r="B17" s="157" t="s">
        <v>12</v>
      </c>
      <c r="C17" s="156">
        <v>0</v>
      </c>
      <c r="D17" s="156">
        <f t="shared" si="0"/>
        <v>0</v>
      </c>
      <c r="E17" s="157" t="s">
        <v>12</v>
      </c>
      <c r="F17" s="156">
        <v>0</v>
      </c>
      <c r="G17" s="156">
        <f t="shared" si="1"/>
        <v>0</v>
      </c>
      <c r="H17" s="157" t="s">
        <v>12</v>
      </c>
      <c r="I17" s="156">
        <v>0</v>
      </c>
      <c r="J17" s="156">
        <f t="shared" si="3"/>
        <v>0</v>
      </c>
      <c r="K17" s="157" t="s">
        <v>12</v>
      </c>
      <c r="L17" s="306">
        <f t="shared" si="2"/>
        <v>0</v>
      </c>
      <c r="M17" s="307">
        <f t="shared" si="2"/>
        <v>0</v>
      </c>
      <c r="N17" s="35"/>
    </row>
    <row r="18" spans="1:14">
      <c r="A18" s="162" t="s">
        <v>22</v>
      </c>
      <c r="B18" s="157" t="s">
        <v>12</v>
      </c>
      <c r="C18" s="163">
        <f t="shared" ref="C18:J18" si="4">SUM(C8:C17)</f>
        <v>119817199</v>
      </c>
      <c r="D18" s="163">
        <f t="shared" si="4"/>
        <v>119817199</v>
      </c>
      <c r="E18" s="157" t="s">
        <v>12</v>
      </c>
      <c r="F18" s="163">
        <f>SUM(F8:F17)</f>
        <v>7060792.2299999986</v>
      </c>
      <c r="G18" s="163">
        <f t="shared" si="4"/>
        <v>7060792.2299999986</v>
      </c>
      <c r="H18" s="157" t="s">
        <v>12</v>
      </c>
      <c r="I18" s="163">
        <f t="shared" si="4"/>
        <v>52179353.129999988</v>
      </c>
      <c r="J18" s="163">
        <f t="shared" si="4"/>
        <v>52179353.129999988</v>
      </c>
      <c r="K18" s="157" t="s">
        <v>12</v>
      </c>
      <c r="L18" s="306">
        <f t="shared" ref="L18" si="5">IF(C18=0, 0, I18/C18)</f>
        <v>0.43549134486109953</v>
      </c>
      <c r="M18" s="307">
        <f t="shared" ref="M18" si="6">IF(D18=0, 0, J18/D18)</f>
        <v>0.43549134486109953</v>
      </c>
      <c r="N18" s="67"/>
    </row>
    <row r="19" spans="1:14">
      <c r="A19" s="164"/>
      <c r="B19" s="164"/>
      <c r="C19" s="164"/>
      <c r="D19" s="164"/>
      <c r="E19" s="164"/>
      <c r="F19" s="164"/>
      <c r="G19" s="164"/>
      <c r="H19" s="164"/>
      <c r="I19" s="164"/>
      <c r="J19" s="164"/>
      <c r="K19" s="164"/>
      <c r="L19" s="164"/>
      <c r="M19" s="164"/>
      <c r="N19" s="35"/>
    </row>
    <row r="20" spans="1:14">
      <c r="A20" s="160" t="s">
        <v>23</v>
      </c>
      <c r="B20" s="157" t="s">
        <v>12</v>
      </c>
      <c r="C20" s="156">
        <v>926480</v>
      </c>
      <c r="D20" s="156">
        <f t="shared" ref="D20:D27" si="7">SUM(B20:C20)</f>
        <v>926480</v>
      </c>
      <c r="E20" s="157" t="s">
        <v>12</v>
      </c>
      <c r="F20" s="156">
        <v>64169.359999999993</v>
      </c>
      <c r="G20" s="156">
        <f t="shared" ref="G20:G27" si="8">SUM(E20:F20)</f>
        <v>64169.359999999993</v>
      </c>
      <c r="H20" s="157" t="s">
        <v>12</v>
      </c>
      <c r="I20" s="156">
        <v>489989.16999999993</v>
      </c>
      <c r="J20" s="156">
        <f>SUM(H20:I20)</f>
        <v>489989.16999999993</v>
      </c>
      <c r="K20" s="157" t="s">
        <v>12</v>
      </c>
      <c r="L20" s="306">
        <f t="shared" ref="L20:L27" si="9">IF(C20=0, 0, I20/C20)</f>
        <v>0.52887182669890331</v>
      </c>
      <c r="M20" s="307">
        <f t="shared" ref="M20:M26" si="10">IF(D20=0, 0, J20/D20)</f>
        <v>0.52887182669890331</v>
      </c>
      <c r="N20" s="35"/>
    </row>
    <row r="21" spans="1:14">
      <c r="A21" s="160" t="s">
        <v>24</v>
      </c>
      <c r="B21" s="157" t="s">
        <v>12</v>
      </c>
      <c r="C21" s="156">
        <v>2429146.5</v>
      </c>
      <c r="D21" s="156">
        <f t="shared" si="7"/>
        <v>2429146.5</v>
      </c>
      <c r="E21" s="157" t="s">
        <v>12</v>
      </c>
      <c r="F21" s="156">
        <v>128713.87000000002</v>
      </c>
      <c r="G21" s="156">
        <f t="shared" si="8"/>
        <v>128713.87000000002</v>
      </c>
      <c r="H21" s="157" t="s">
        <v>12</v>
      </c>
      <c r="I21" s="156">
        <v>929975.22000000009</v>
      </c>
      <c r="J21" s="156">
        <f>SUM(H21:I21)</f>
        <v>929975.22000000009</v>
      </c>
      <c r="K21" s="157" t="s">
        <v>12</v>
      </c>
      <c r="L21" s="306">
        <f t="shared" si="9"/>
        <v>0.38284031860573253</v>
      </c>
      <c r="M21" s="307">
        <f t="shared" si="10"/>
        <v>0.38284031860573253</v>
      </c>
      <c r="N21" s="35"/>
    </row>
    <row r="22" spans="1:14">
      <c r="A22" s="160" t="s">
        <v>490</v>
      </c>
      <c r="B22" s="157" t="s">
        <v>12</v>
      </c>
      <c r="C22" s="156">
        <v>1450000</v>
      </c>
      <c r="D22" s="156">
        <f t="shared" si="7"/>
        <v>1450000</v>
      </c>
      <c r="E22" s="157" t="s">
        <v>12</v>
      </c>
      <c r="F22" s="156">
        <v>13763.130000000001</v>
      </c>
      <c r="G22" s="156">
        <f t="shared" si="8"/>
        <v>13763.130000000001</v>
      </c>
      <c r="H22" s="157" t="s">
        <v>12</v>
      </c>
      <c r="I22" s="156">
        <v>387748.62</v>
      </c>
      <c r="J22" s="156">
        <f t="shared" ref="J22:J27" si="11">SUM(H22:I22)</f>
        <v>387748.62</v>
      </c>
      <c r="K22" s="157" t="s">
        <v>12</v>
      </c>
      <c r="L22" s="306">
        <f t="shared" si="9"/>
        <v>0.26741284137931032</v>
      </c>
      <c r="M22" s="307">
        <f t="shared" si="10"/>
        <v>0.26741284137931032</v>
      </c>
      <c r="N22" s="35"/>
    </row>
    <row r="23" spans="1:14" ht="12.75" customHeight="1">
      <c r="A23" s="165" t="s">
        <v>25</v>
      </c>
      <c r="B23" s="157" t="s">
        <v>12</v>
      </c>
      <c r="C23" s="156">
        <v>0</v>
      </c>
      <c r="D23" s="156">
        <f t="shared" si="7"/>
        <v>0</v>
      </c>
      <c r="E23" s="157" t="s">
        <v>12</v>
      </c>
      <c r="F23" s="530">
        <v>0</v>
      </c>
      <c r="G23" s="156">
        <f t="shared" si="8"/>
        <v>0</v>
      </c>
      <c r="H23" s="157" t="s">
        <v>12</v>
      </c>
      <c r="I23" s="156">
        <v>0</v>
      </c>
      <c r="J23" s="156">
        <f t="shared" si="11"/>
        <v>0</v>
      </c>
      <c r="K23" s="157" t="s">
        <v>12</v>
      </c>
      <c r="L23" s="306">
        <f t="shared" si="9"/>
        <v>0</v>
      </c>
      <c r="M23" s="307">
        <f t="shared" si="10"/>
        <v>0</v>
      </c>
      <c r="N23" s="35"/>
    </row>
    <row r="24" spans="1:14">
      <c r="A24" s="166" t="s">
        <v>225</v>
      </c>
      <c r="B24" s="157" t="s">
        <v>12</v>
      </c>
      <c r="C24" s="156">
        <v>115624.7</v>
      </c>
      <c r="D24" s="156">
        <f t="shared" si="7"/>
        <v>115624.7</v>
      </c>
      <c r="E24" s="157" t="s">
        <v>12</v>
      </c>
      <c r="F24" s="156">
        <v>0</v>
      </c>
      <c r="G24" s="156">
        <f t="shared" si="8"/>
        <v>0</v>
      </c>
      <c r="H24" s="157" t="s">
        <v>12</v>
      </c>
      <c r="I24" s="156">
        <v>51801.420000000013</v>
      </c>
      <c r="J24" s="156">
        <f t="shared" si="11"/>
        <v>51801.420000000013</v>
      </c>
      <c r="K24" s="157" t="s">
        <v>12</v>
      </c>
      <c r="L24" s="306">
        <f t="shared" si="9"/>
        <v>0.44801344349434002</v>
      </c>
      <c r="M24" s="307">
        <f t="shared" si="10"/>
        <v>0.44801344349434002</v>
      </c>
      <c r="N24" s="35"/>
    </row>
    <row r="25" spans="1:14">
      <c r="A25" s="160" t="s">
        <v>26</v>
      </c>
      <c r="B25" s="157" t="s">
        <v>12</v>
      </c>
      <c r="C25" s="156">
        <v>351194</v>
      </c>
      <c r="D25" s="156">
        <f t="shared" si="7"/>
        <v>351194</v>
      </c>
      <c r="E25" s="157" t="s">
        <v>12</v>
      </c>
      <c r="F25" s="156">
        <v>40649.550000000003</v>
      </c>
      <c r="G25" s="156">
        <f t="shared" si="8"/>
        <v>40649.550000000003</v>
      </c>
      <c r="H25" s="157" t="s">
        <v>12</v>
      </c>
      <c r="I25" s="156">
        <v>272570.67</v>
      </c>
      <c r="J25" s="156">
        <f t="shared" si="11"/>
        <v>272570.67</v>
      </c>
      <c r="K25" s="157" t="s">
        <v>12</v>
      </c>
      <c r="L25" s="306">
        <f t="shared" si="9"/>
        <v>0.77612564565453845</v>
      </c>
      <c r="M25" s="307">
        <f t="shared" si="10"/>
        <v>0.77612564565453845</v>
      </c>
      <c r="N25" s="35"/>
    </row>
    <row r="26" spans="1:14">
      <c r="A26" s="160" t="s">
        <v>27</v>
      </c>
      <c r="B26" s="157" t="s">
        <v>12</v>
      </c>
      <c r="C26" s="156">
        <v>6661106</v>
      </c>
      <c r="D26" s="156">
        <f t="shared" si="7"/>
        <v>6661106</v>
      </c>
      <c r="E26" s="157" t="s">
        <v>12</v>
      </c>
      <c r="F26" s="156">
        <v>643046.78999999992</v>
      </c>
      <c r="G26" s="156">
        <f t="shared" si="8"/>
        <v>643046.78999999992</v>
      </c>
      <c r="H26" s="157" t="s">
        <v>12</v>
      </c>
      <c r="I26" s="156">
        <v>3785209.1</v>
      </c>
      <c r="J26" s="156">
        <f t="shared" si="11"/>
        <v>3785209.1</v>
      </c>
      <c r="K26" s="157" t="s">
        <v>12</v>
      </c>
      <c r="L26" s="306">
        <f t="shared" si="9"/>
        <v>0.5682553467847532</v>
      </c>
      <c r="M26" s="307">
        <f t="shared" si="10"/>
        <v>0.5682553467847532</v>
      </c>
      <c r="N26" s="35"/>
    </row>
    <row r="27" spans="1:14">
      <c r="A27" s="160" t="s">
        <v>28</v>
      </c>
      <c r="B27" s="157" t="s">
        <v>12</v>
      </c>
      <c r="C27" s="156">
        <v>86000</v>
      </c>
      <c r="D27" s="156">
        <f t="shared" si="7"/>
        <v>86000</v>
      </c>
      <c r="E27" s="157" t="s">
        <v>12</v>
      </c>
      <c r="F27" s="156">
        <v>0</v>
      </c>
      <c r="G27" s="156">
        <f t="shared" si="8"/>
        <v>0</v>
      </c>
      <c r="H27" s="157" t="s">
        <v>12</v>
      </c>
      <c r="I27" s="156">
        <v>60881</v>
      </c>
      <c r="J27" s="156">
        <f t="shared" si="11"/>
        <v>60881</v>
      </c>
      <c r="K27" s="157" t="s">
        <v>12</v>
      </c>
      <c r="L27" s="306">
        <f t="shared" si="9"/>
        <v>0.70791860465116274</v>
      </c>
      <c r="M27" s="307">
        <f>IF(D27=0, 0, J27/D27)</f>
        <v>0.70791860465116274</v>
      </c>
      <c r="N27" s="35"/>
    </row>
    <row r="28" spans="1:14">
      <c r="A28" s="164"/>
      <c r="B28" s="164"/>
      <c r="C28" s="164"/>
      <c r="D28" s="164"/>
      <c r="E28" s="164"/>
      <c r="F28" s="164"/>
      <c r="G28" s="164"/>
      <c r="H28" s="164"/>
      <c r="I28" s="164"/>
      <c r="J28" s="164"/>
      <c r="K28" s="164"/>
      <c r="L28" s="164"/>
      <c r="M28" s="601"/>
      <c r="N28" s="35"/>
    </row>
    <row r="29" spans="1:14" ht="23.65" customHeight="1">
      <c r="A29" s="167" t="s">
        <v>29</v>
      </c>
      <c r="B29" s="157" t="s">
        <v>12</v>
      </c>
      <c r="C29" s="168">
        <f>C18+SUM(C20:C27)</f>
        <v>131836750.2</v>
      </c>
      <c r="D29" s="168">
        <f>SUM(B29:C29)</f>
        <v>131836750.2</v>
      </c>
      <c r="E29" s="157" t="s">
        <v>12</v>
      </c>
      <c r="F29" s="168">
        <f>F18+SUM(F20:F27)</f>
        <v>7951134.9299999988</v>
      </c>
      <c r="G29" s="168">
        <f t="shared" ref="G29:I29" si="12">G18+SUM(G20:G27)</f>
        <v>7951134.9299999988</v>
      </c>
      <c r="H29" s="157" t="s">
        <v>12</v>
      </c>
      <c r="I29" s="168">
        <f t="shared" si="12"/>
        <v>58157528.329999991</v>
      </c>
      <c r="J29" s="168">
        <f>SUM(H29:I29)</f>
        <v>58157528.329999991</v>
      </c>
      <c r="K29" s="157" t="s">
        <v>12</v>
      </c>
      <c r="L29" s="340">
        <f t="shared" ref="L29" si="13">IF(C29=0, 0, I29/C29)</f>
        <v>0.44113290294074609</v>
      </c>
      <c r="M29" s="602">
        <f t="shared" ref="M29" si="14">IF(D29=0, 0, J29/D29)</f>
        <v>0.44113290294074609</v>
      </c>
      <c r="N29" s="116"/>
    </row>
    <row r="30" spans="1:14" ht="15.75">
      <c r="A30" s="795" t="s">
        <v>30</v>
      </c>
      <c r="B30" s="795"/>
      <c r="C30" s="795"/>
      <c r="D30" s="795"/>
      <c r="E30" s="795"/>
      <c r="F30" s="795"/>
      <c r="G30" s="795"/>
      <c r="H30" s="795"/>
      <c r="I30" s="795"/>
      <c r="J30" s="795"/>
      <c r="K30" s="795"/>
      <c r="L30" s="795"/>
      <c r="M30" s="795"/>
      <c r="N30" s="35"/>
    </row>
    <row r="31" spans="1:14">
      <c r="A31" s="160" t="s">
        <v>31</v>
      </c>
      <c r="B31" s="164"/>
      <c r="C31" s="164"/>
      <c r="D31" s="164"/>
      <c r="E31" s="157" t="s">
        <v>12</v>
      </c>
      <c r="F31" s="697">
        <v>303774.32</v>
      </c>
      <c r="G31" s="169">
        <f>SUM(E31:F31)</f>
        <v>303774.32</v>
      </c>
      <c r="H31" s="157" t="s">
        <v>12</v>
      </c>
      <c r="I31" s="697">
        <v>2163286.27</v>
      </c>
      <c r="J31" s="169">
        <f>SUM(H31:I31)</f>
        <v>2163286.27</v>
      </c>
      <c r="K31" s="164"/>
      <c r="L31" s="164"/>
      <c r="M31" s="164"/>
      <c r="N31" s="35"/>
    </row>
    <row r="32" spans="1:14">
      <c r="A32" s="160" t="s">
        <v>32</v>
      </c>
      <c r="B32" s="164"/>
      <c r="C32" s="164"/>
      <c r="D32" s="164"/>
      <c r="E32" s="164"/>
      <c r="F32" s="697">
        <v>131613</v>
      </c>
      <c r="G32" s="170">
        <f>SUM(E32:F32)</f>
        <v>131613</v>
      </c>
      <c r="H32" s="164"/>
      <c r="I32" s="697">
        <v>1232432.5</v>
      </c>
      <c r="J32" s="170">
        <f>SUM(I32)</f>
        <v>1232432.5</v>
      </c>
      <c r="K32" s="164"/>
      <c r="L32" s="164"/>
      <c r="M32" s="164"/>
      <c r="N32" s="35"/>
    </row>
    <row r="33" spans="1:13">
      <c r="A33" s="171"/>
      <c r="B33" s="171"/>
      <c r="C33" s="171"/>
      <c r="D33" s="171"/>
      <c r="E33" s="171"/>
      <c r="F33" s="171"/>
      <c r="G33" s="171"/>
      <c r="H33" s="171"/>
      <c r="I33" s="171"/>
      <c r="J33" s="171"/>
      <c r="K33" s="171"/>
      <c r="L33" s="171"/>
      <c r="M33" s="171"/>
    </row>
    <row r="34" spans="1:13" s="35" customFormat="1">
      <c r="A34" s="308"/>
      <c r="B34" s="308"/>
      <c r="C34" s="308"/>
      <c r="D34" s="308"/>
      <c r="E34" s="308"/>
      <c r="F34" s="308"/>
      <c r="G34" s="308"/>
      <c r="H34" s="308"/>
      <c r="I34" s="308"/>
      <c r="J34" s="308"/>
      <c r="K34" s="308"/>
      <c r="L34" s="308"/>
      <c r="M34" s="308"/>
    </row>
    <row r="35" spans="1:13" s="35" customFormat="1" ht="28.5" customHeight="1">
      <c r="A35" s="792" t="s">
        <v>593</v>
      </c>
      <c r="B35" s="792"/>
      <c r="C35" s="792"/>
      <c r="D35" s="792"/>
      <c r="E35" s="792"/>
      <c r="F35" s="792"/>
      <c r="G35" s="792"/>
      <c r="H35" s="792"/>
      <c r="I35" s="792"/>
      <c r="J35" s="792"/>
      <c r="K35" s="792"/>
      <c r="L35" s="792"/>
      <c r="M35" s="792"/>
    </row>
    <row r="36" spans="1:13" ht="36.75" customHeight="1">
      <c r="A36" s="793" t="s">
        <v>594</v>
      </c>
      <c r="B36" s="793"/>
      <c r="C36" s="793"/>
      <c r="D36" s="793"/>
      <c r="E36" s="793"/>
      <c r="F36" s="793"/>
      <c r="G36" s="793"/>
      <c r="H36" s="793"/>
      <c r="I36" s="793"/>
      <c r="J36" s="793"/>
      <c r="K36" s="793"/>
      <c r="L36" s="793"/>
      <c r="M36" s="793"/>
    </row>
    <row r="37" spans="1:13">
      <c r="B37" s="35"/>
      <c r="C37" s="35"/>
      <c r="D37" s="35"/>
      <c r="E37" s="35"/>
      <c r="F37" s="35"/>
      <c r="G37" s="35"/>
      <c r="H37" s="35"/>
      <c r="I37" s="35"/>
      <c r="J37" s="35"/>
      <c r="K37" s="35"/>
      <c r="L37" s="35"/>
      <c r="M37" s="35"/>
    </row>
    <row r="39" spans="1:13">
      <c r="A39" s="11"/>
      <c r="B39" s="35"/>
      <c r="C39" s="35"/>
      <c r="D39" s="35"/>
      <c r="E39" s="35"/>
      <c r="F39" s="35"/>
      <c r="G39" s="35"/>
      <c r="H39" s="35"/>
      <c r="I39" s="35"/>
      <c r="J39" s="35"/>
      <c r="K39" s="35"/>
      <c r="L39" s="35"/>
      <c r="M39" s="35"/>
    </row>
  </sheetData>
  <mergeCells count="10">
    <mergeCell ref="A35:M35"/>
    <mergeCell ref="A36:M36"/>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3"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Q68"/>
  <sheetViews>
    <sheetView topLeftCell="A51" zoomScale="90" zoomScaleNormal="90" workbookViewId="0">
      <selection activeCell="H73" sqref="H73"/>
    </sheetView>
  </sheetViews>
  <sheetFormatPr defaultColWidth="9.28515625" defaultRowHeight="12.75"/>
  <cols>
    <col min="1" max="1" width="10.5703125" style="323" customWidth="1"/>
    <col min="2" max="2" width="11.5703125" style="323" customWidth="1"/>
    <col min="3" max="3" width="9.7109375" style="323" customWidth="1"/>
    <col min="4" max="4" width="10.42578125" style="323" bestFit="1" customWidth="1"/>
    <col min="5" max="5" width="8" style="323" customWidth="1"/>
    <col min="6" max="6" width="11.28515625" style="490" customWidth="1"/>
    <col min="7" max="7" width="11.140625" style="490" bestFit="1" customWidth="1"/>
    <col min="8" max="8" width="10.42578125" style="323" customWidth="1"/>
    <col min="9" max="9" width="8" style="323" customWidth="1"/>
    <col min="10" max="10" width="11.5703125" style="323" customWidth="1"/>
    <col min="11" max="11" width="9.7109375" style="323" customWidth="1"/>
    <col min="12" max="12" width="10.42578125" style="323" customWidth="1"/>
    <col min="13" max="13" width="8" style="323" customWidth="1"/>
    <col min="14" max="14" width="11.5703125" style="323" customWidth="1"/>
    <col min="15" max="15" width="11.140625" style="323" bestFit="1" customWidth="1"/>
    <col min="16" max="16" width="10.42578125" style="323" customWidth="1"/>
    <col min="17" max="17" width="8" style="323" customWidth="1"/>
    <col min="18" max="16384" width="9.28515625" style="323"/>
  </cols>
  <sheetData>
    <row r="1" spans="1:17" ht="15.75">
      <c r="A1" s="855" t="s">
        <v>192</v>
      </c>
      <c r="B1" s="855"/>
      <c r="C1" s="855"/>
      <c r="D1" s="855"/>
      <c r="E1" s="855"/>
      <c r="F1" s="855"/>
      <c r="G1" s="855"/>
      <c r="H1" s="855"/>
      <c r="I1" s="855"/>
      <c r="J1" s="855"/>
      <c r="K1" s="855"/>
      <c r="L1" s="855"/>
      <c r="M1" s="855"/>
      <c r="N1" s="855"/>
      <c r="O1" s="855"/>
      <c r="P1" s="855"/>
      <c r="Q1" s="855"/>
    </row>
    <row r="2" spans="1:17" ht="15.75">
      <c r="A2" s="855" t="s">
        <v>1</v>
      </c>
      <c r="B2" s="855"/>
      <c r="C2" s="855"/>
      <c r="D2" s="855"/>
      <c r="E2" s="855"/>
      <c r="F2" s="855"/>
      <c r="G2" s="855"/>
      <c r="H2" s="855"/>
      <c r="I2" s="855"/>
      <c r="J2" s="855"/>
      <c r="K2" s="855"/>
      <c r="L2" s="855"/>
      <c r="M2" s="855"/>
      <c r="N2" s="855"/>
      <c r="O2" s="855"/>
      <c r="P2" s="855"/>
      <c r="Q2" s="855"/>
    </row>
    <row r="3" spans="1:17" ht="15.75">
      <c r="A3" s="885" t="s">
        <v>582</v>
      </c>
      <c r="B3" s="885"/>
      <c r="C3" s="885"/>
      <c r="D3" s="885"/>
      <c r="E3" s="885"/>
      <c r="F3" s="885"/>
      <c r="G3" s="885"/>
      <c r="H3" s="885"/>
      <c r="I3" s="885"/>
      <c r="J3" s="885"/>
      <c r="K3" s="885"/>
      <c r="L3" s="885"/>
      <c r="M3" s="885"/>
      <c r="N3" s="885"/>
      <c r="O3" s="885"/>
      <c r="P3" s="885"/>
      <c r="Q3" s="885"/>
    </row>
    <row r="4" spans="1:17" ht="15.75">
      <c r="A4" s="886" t="s">
        <v>574</v>
      </c>
      <c r="B4" s="887"/>
      <c r="C4" s="887"/>
      <c r="D4" s="887"/>
      <c r="E4" s="887"/>
      <c r="F4" s="887"/>
      <c r="G4" s="887"/>
      <c r="H4" s="887"/>
      <c r="I4" s="888"/>
      <c r="J4" s="493"/>
      <c r="K4" s="493"/>
      <c r="L4" s="493"/>
      <c r="M4" s="493"/>
      <c r="N4" s="493"/>
      <c r="O4" s="493"/>
      <c r="P4" s="493"/>
      <c r="Q4" s="493"/>
    </row>
    <row r="5" spans="1:17">
      <c r="A5" s="889" t="s">
        <v>193</v>
      </c>
      <c r="B5" s="891" t="s">
        <v>194</v>
      </c>
      <c r="C5" s="892"/>
      <c r="D5" s="892"/>
      <c r="E5" s="893"/>
      <c r="F5" s="894" t="s">
        <v>195</v>
      </c>
      <c r="G5" s="895"/>
      <c r="H5" s="895"/>
      <c r="I5" s="896"/>
      <c r="J5" s="894" t="s">
        <v>196</v>
      </c>
      <c r="K5" s="895"/>
      <c r="L5" s="895"/>
      <c r="M5" s="896"/>
      <c r="N5" s="894" t="s">
        <v>9</v>
      </c>
      <c r="O5" s="895"/>
      <c r="P5" s="895"/>
      <c r="Q5" s="896"/>
    </row>
    <row r="6" spans="1:17" ht="40.15" customHeight="1">
      <c r="A6" s="889"/>
      <c r="B6" s="897" t="s">
        <v>197</v>
      </c>
      <c r="C6" s="894" t="s">
        <v>198</v>
      </c>
      <c r="D6" s="895"/>
      <c r="E6" s="896"/>
      <c r="F6" s="897" t="s">
        <v>197</v>
      </c>
      <c r="G6" s="894" t="s">
        <v>198</v>
      </c>
      <c r="H6" s="895"/>
      <c r="I6" s="896"/>
      <c r="J6" s="897" t="s">
        <v>197</v>
      </c>
      <c r="K6" s="894" t="s">
        <v>198</v>
      </c>
      <c r="L6" s="895"/>
      <c r="M6" s="896"/>
      <c r="N6" s="897" t="s">
        <v>197</v>
      </c>
      <c r="O6" s="894" t="s">
        <v>198</v>
      </c>
      <c r="P6" s="895"/>
      <c r="Q6" s="896"/>
    </row>
    <row r="7" spans="1:17">
      <c r="A7" s="890"/>
      <c r="B7" s="898"/>
      <c r="C7" s="774" t="s">
        <v>199</v>
      </c>
      <c r="D7" s="774" t="s">
        <v>200</v>
      </c>
      <c r="E7" s="774" t="s">
        <v>201</v>
      </c>
      <c r="F7" s="898"/>
      <c r="G7" s="774" t="s">
        <v>199</v>
      </c>
      <c r="H7" s="774" t="s">
        <v>200</v>
      </c>
      <c r="I7" s="774" t="s">
        <v>201</v>
      </c>
      <c r="J7" s="898"/>
      <c r="K7" s="774" t="s">
        <v>199</v>
      </c>
      <c r="L7" s="774" t="s">
        <v>200</v>
      </c>
      <c r="M7" s="774" t="s">
        <v>201</v>
      </c>
      <c r="N7" s="898"/>
      <c r="O7" s="774" t="s">
        <v>199</v>
      </c>
      <c r="P7" s="774" t="s">
        <v>200</v>
      </c>
      <c r="Q7" s="774" t="s">
        <v>201</v>
      </c>
    </row>
    <row r="8" spans="1:17">
      <c r="A8" s="477" t="s">
        <v>202</v>
      </c>
      <c r="B8" s="398">
        <v>0</v>
      </c>
      <c r="C8" s="398">
        <v>0</v>
      </c>
      <c r="D8" s="494">
        <v>0</v>
      </c>
      <c r="E8" s="494">
        <v>0</v>
      </c>
      <c r="F8" s="399">
        <v>0</v>
      </c>
      <c r="G8" s="399">
        <v>0</v>
      </c>
      <c r="H8" s="494">
        <v>0</v>
      </c>
      <c r="I8" s="494">
        <v>0</v>
      </c>
      <c r="J8" s="398">
        <v>0</v>
      </c>
      <c r="K8" s="398">
        <v>0</v>
      </c>
      <c r="L8" s="494">
        <v>0</v>
      </c>
      <c r="M8" s="494">
        <v>0</v>
      </c>
      <c r="N8" s="398">
        <v>0</v>
      </c>
      <c r="O8" s="398">
        <v>0</v>
      </c>
      <c r="P8" s="494">
        <v>0</v>
      </c>
      <c r="Q8" s="494">
        <v>0</v>
      </c>
    </row>
    <row r="9" spans="1:17">
      <c r="A9" s="477" t="s">
        <v>203</v>
      </c>
      <c r="B9" s="398">
        <v>0</v>
      </c>
      <c r="C9" s="398">
        <v>0</v>
      </c>
      <c r="D9" s="494">
        <v>0</v>
      </c>
      <c r="E9" s="494">
        <v>0</v>
      </c>
      <c r="F9" s="495">
        <v>4646</v>
      </c>
      <c r="G9" s="495">
        <v>73560.479999999865</v>
      </c>
      <c r="H9" s="399">
        <v>0</v>
      </c>
      <c r="I9" s="399">
        <v>0</v>
      </c>
      <c r="J9" s="398">
        <v>0</v>
      </c>
      <c r="K9" s="398">
        <v>0</v>
      </c>
      <c r="L9" s="494">
        <v>0</v>
      </c>
      <c r="M9" s="494">
        <v>0</v>
      </c>
      <c r="N9" s="495">
        <v>4646</v>
      </c>
      <c r="O9" s="495">
        <v>73560.479999999865</v>
      </c>
      <c r="P9" s="398">
        <v>0</v>
      </c>
      <c r="Q9" s="398">
        <v>0</v>
      </c>
    </row>
    <row r="10" spans="1:17">
      <c r="A10" s="477" t="s">
        <v>204</v>
      </c>
      <c r="B10" s="398">
        <v>0</v>
      </c>
      <c r="C10" s="398">
        <v>0</v>
      </c>
      <c r="D10" s="494">
        <v>0</v>
      </c>
      <c r="E10" s="494">
        <v>0</v>
      </c>
      <c r="F10" s="399">
        <v>8224</v>
      </c>
      <c r="G10" s="398">
        <v>171078.3100125468</v>
      </c>
      <c r="H10" s="399">
        <v>0</v>
      </c>
      <c r="I10" s="399">
        <v>0</v>
      </c>
      <c r="J10" s="398">
        <v>0</v>
      </c>
      <c r="K10" s="398">
        <v>0</v>
      </c>
      <c r="L10" s="494">
        <v>0</v>
      </c>
      <c r="M10" s="494">
        <v>0</v>
      </c>
      <c r="N10" s="399">
        <v>8224</v>
      </c>
      <c r="O10" s="398">
        <v>171078.3100125468</v>
      </c>
      <c r="P10" s="399">
        <v>0</v>
      </c>
      <c r="Q10" s="399">
        <v>0</v>
      </c>
    </row>
    <row r="11" spans="1:17">
      <c r="A11" s="477" t="s">
        <v>205</v>
      </c>
      <c r="B11" s="398">
        <v>0</v>
      </c>
      <c r="C11" s="398">
        <v>0</v>
      </c>
      <c r="D11" s="399">
        <v>0</v>
      </c>
      <c r="E11" s="399">
        <v>0</v>
      </c>
      <c r="F11" s="399">
        <v>11123</v>
      </c>
      <c r="G11" s="398">
        <v>168417.06998747014</v>
      </c>
      <c r="H11" s="399">
        <v>0</v>
      </c>
      <c r="I11" s="399">
        <v>0</v>
      </c>
      <c r="J11" s="398">
        <v>0</v>
      </c>
      <c r="K11" s="398">
        <v>0</v>
      </c>
      <c r="L11" s="399">
        <v>0</v>
      </c>
      <c r="M11" s="399">
        <v>0</v>
      </c>
      <c r="N11" s="398">
        <v>11123</v>
      </c>
      <c r="O11" s="398">
        <v>168417.06998747014</v>
      </c>
      <c r="P11" s="399">
        <v>0</v>
      </c>
      <c r="Q11" s="399">
        <v>0</v>
      </c>
    </row>
    <row r="12" spans="1:17">
      <c r="A12" s="477" t="s">
        <v>206</v>
      </c>
      <c r="B12" s="398">
        <v>0</v>
      </c>
      <c r="C12" s="398">
        <v>0</v>
      </c>
      <c r="D12" s="399">
        <v>0</v>
      </c>
      <c r="E12" s="399">
        <v>0</v>
      </c>
      <c r="F12" s="399">
        <v>6835</v>
      </c>
      <c r="G12" s="398">
        <v>119981.13259998662</v>
      </c>
      <c r="H12" s="399">
        <v>0</v>
      </c>
      <c r="I12" s="398">
        <v>0</v>
      </c>
      <c r="J12" s="398">
        <v>0</v>
      </c>
      <c r="K12" s="398">
        <v>0</v>
      </c>
      <c r="L12" s="399">
        <v>0</v>
      </c>
      <c r="M12" s="399">
        <v>0</v>
      </c>
      <c r="N12" s="399">
        <v>6835</v>
      </c>
      <c r="O12" s="398">
        <v>119981.13259998662</v>
      </c>
      <c r="P12" s="399">
        <v>0</v>
      </c>
      <c r="Q12" s="399">
        <v>0</v>
      </c>
    </row>
    <row r="13" spans="1:17">
      <c r="A13" s="477" t="s">
        <v>207</v>
      </c>
      <c r="B13" s="398">
        <v>0</v>
      </c>
      <c r="C13" s="398">
        <v>0</v>
      </c>
      <c r="D13" s="399">
        <v>0</v>
      </c>
      <c r="E13" s="399">
        <v>0</v>
      </c>
      <c r="F13" s="399">
        <v>6907</v>
      </c>
      <c r="G13" s="398">
        <v>103438.857</v>
      </c>
      <c r="H13" s="398">
        <v>0</v>
      </c>
      <c r="I13" s="398">
        <v>0</v>
      </c>
      <c r="J13" s="398">
        <v>0</v>
      </c>
      <c r="K13" s="398">
        <v>0</v>
      </c>
      <c r="L13" s="399">
        <v>0</v>
      </c>
      <c r="M13" s="399">
        <v>0</v>
      </c>
      <c r="N13" s="398">
        <v>6907</v>
      </c>
      <c r="O13" s="398">
        <v>103438.857</v>
      </c>
      <c r="P13" s="399">
        <v>0</v>
      </c>
      <c r="Q13" s="399">
        <v>0</v>
      </c>
    </row>
    <row r="14" spans="1:17">
      <c r="A14" s="477" t="s">
        <v>208</v>
      </c>
      <c r="B14" s="398">
        <v>0</v>
      </c>
      <c r="C14" s="398">
        <v>0</v>
      </c>
      <c r="D14" s="399">
        <v>0</v>
      </c>
      <c r="E14" s="399">
        <v>0</v>
      </c>
      <c r="F14" s="399">
        <v>10099</v>
      </c>
      <c r="G14" s="398">
        <v>128692.1905999505</v>
      </c>
      <c r="H14" s="398">
        <v>0</v>
      </c>
      <c r="I14" s="398">
        <v>0</v>
      </c>
      <c r="J14" s="398">
        <v>0</v>
      </c>
      <c r="K14" s="398">
        <v>0</v>
      </c>
      <c r="L14" s="399">
        <v>0</v>
      </c>
      <c r="M14" s="399">
        <v>0</v>
      </c>
      <c r="N14" s="399">
        <v>10099</v>
      </c>
      <c r="O14" s="398">
        <v>128692.1905999505</v>
      </c>
      <c r="P14" s="399">
        <v>0</v>
      </c>
      <c r="Q14" s="399">
        <v>0</v>
      </c>
    </row>
    <row r="15" spans="1:17">
      <c r="A15" s="477" t="s">
        <v>209</v>
      </c>
      <c r="B15" s="398">
        <v>0</v>
      </c>
      <c r="C15" s="398">
        <v>0</v>
      </c>
      <c r="D15" s="399">
        <v>0</v>
      </c>
      <c r="E15" s="399">
        <v>0</v>
      </c>
      <c r="F15" s="399">
        <v>9507</v>
      </c>
      <c r="G15" s="398">
        <v>110843.26700007159</v>
      </c>
      <c r="H15" s="398">
        <v>0</v>
      </c>
      <c r="I15" s="398">
        <v>0</v>
      </c>
      <c r="J15" s="398">
        <v>0</v>
      </c>
      <c r="K15" s="398">
        <v>0</v>
      </c>
      <c r="L15" s="399">
        <v>0</v>
      </c>
      <c r="M15" s="399">
        <v>0</v>
      </c>
      <c r="N15" s="398">
        <v>9507</v>
      </c>
      <c r="O15" s="398">
        <v>110843.26700007159</v>
      </c>
      <c r="P15" s="399">
        <v>0</v>
      </c>
      <c r="Q15" s="399">
        <v>0</v>
      </c>
    </row>
    <row r="16" spans="1:17">
      <c r="A16" s="477" t="s">
        <v>210</v>
      </c>
      <c r="B16" s="398"/>
      <c r="C16" s="398"/>
      <c r="D16" s="399"/>
      <c r="E16" s="399"/>
      <c r="F16" s="399"/>
      <c r="G16" s="398"/>
      <c r="H16" s="398"/>
      <c r="I16" s="398"/>
      <c r="J16" s="398"/>
      <c r="K16" s="398"/>
      <c r="L16" s="399"/>
      <c r="M16" s="399"/>
      <c r="N16" s="398"/>
      <c r="O16" s="398"/>
      <c r="P16" s="399"/>
      <c r="Q16" s="399"/>
    </row>
    <row r="17" spans="1:17">
      <c r="A17" s="477" t="s">
        <v>211</v>
      </c>
      <c r="B17" s="398"/>
      <c r="C17" s="398"/>
      <c r="D17" s="399"/>
      <c r="E17" s="399"/>
      <c r="F17" s="399"/>
      <c r="G17" s="398"/>
      <c r="H17" s="398"/>
      <c r="I17" s="398"/>
      <c r="J17" s="398"/>
      <c r="K17" s="398"/>
      <c r="L17" s="399"/>
      <c r="M17" s="399"/>
      <c r="N17" s="398"/>
      <c r="O17" s="398"/>
      <c r="P17" s="399"/>
      <c r="Q17" s="399"/>
    </row>
    <row r="18" spans="1:17">
      <c r="A18" s="477" t="s">
        <v>212</v>
      </c>
      <c r="B18" s="398"/>
      <c r="C18" s="398"/>
      <c r="D18" s="399"/>
      <c r="E18" s="399"/>
      <c r="F18" s="399"/>
      <c r="G18" s="398"/>
      <c r="H18" s="398"/>
      <c r="I18" s="398"/>
      <c r="J18" s="398"/>
      <c r="K18" s="398"/>
      <c r="L18" s="399"/>
      <c r="M18" s="399"/>
      <c r="N18" s="398"/>
      <c r="O18" s="398"/>
      <c r="P18" s="399"/>
      <c r="Q18" s="399"/>
    </row>
    <row r="19" spans="1:17" ht="13.5" thickBot="1">
      <c r="A19" s="486" t="s">
        <v>213</v>
      </c>
      <c r="B19" s="398"/>
      <c r="C19" s="398"/>
      <c r="D19" s="399"/>
      <c r="E19" s="399"/>
      <c r="F19" s="399"/>
      <c r="G19" s="398"/>
      <c r="H19" s="398"/>
      <c r="I19" s="398"/>
      <c r="J19" s="398"/>
      <c r="K19" s="398"/>
      <c r="L19" s="399"/>
      <c r="M19" s="399"/>
      <c r="N19" s="398"/>
      <c r="O19" s="398"/>
      <c r="P19" s="399"/>
      <c r="Q19" s="399"/>
    </row>
    <row r="20" spans="1:17" s="671" customFormat="1" ht="13.5" thickBot="1">
      <c r="A20" s="668" t="s">
        <v>214</v>
      </c>
      <c r="B20" s="669">
        <f>SUM(B8:B19)</f>
        <v>0</v>
      </c>
      <c r="C20" s="669">
        <f t="shared" ref="C20:Q20" si="0">SUM(C8:C19)</f>
        <v>0</v>
      </c>
      <c r="D20" s="669">
        <f t="shared" si="0"/>
        <v>0</v>
      </c>
      <c r="E20" s="669">
        <f t="shared" si="0"/>
        <v>0</v>
      </c>
      <c r="F20" s="670">
        <f t="shared" si="0"/>
        <v>57341</v>
      </c>
      <c r="G20" s="670">
        <f t="shared" si="0"/>
        <v>876011.30720002553</v>
      </c>
      <c r="H20" s="669">
        <f t="shared" si="0"/>
        <v>0</v>
      </c>
      <c r="I20" s="669">
        <f t="shared" si="0"/>
        <v>0</v>
      </c>
      <c r="J20" s="669">
        <f t="shared" si="0"/>
        <v>0</v>
      </c>
      <c r="K20" s="669">
        <f t="shared" si="0"/>
        <v>0</v>
      </c>
      <c r="L20" s="669">
        <f t="shared" si="0"/>
        <v>0</v>
      </c>
      <c r="M20" s="669">
        <f t="shared" si="0"/>
        <v>0</v>
      </c>
      <c r="N20" s="669">
        <f t="shared" si="0"/>
        <v>57341</v>
      </c>
      <c r="O20" s="669">
        <f t="shared" si="0"/>
        <v>876011.30720002553</v>
      </c>
      <c r="P20" s="669">
        <f t="shared" si="0"/>
        <v>0</v>
      </c>
      <c r="Q20" s="669">
        <f t="shared" si="0"/>
        <v>0</v>
      </c>
    </row>
    <row r="21" spans="1:17">
      <c r="G21" s="606"/>
    </row>
    <row r="22" spans="1:17" s="154" customFormat="1" ht="12.75" customHeight="1">
      <c r="A22" s="904" t="s">
        <v>215</v>
      </c>
      <c r="B22" s="904"/>
      <c r="C22" s="904"/>
      <c r="D22" s="904"/>
      <c r="E22" s="904"/>
      <c r="F22" s="904"/>
      <c r="G22" s="904"/>
      <c r="H22" s="904"/>
      <c r="I22" s="904"/>
      <c r="J22" s="904"/>
      <c r="K22" s="904"/>
      <c r="L22" s="904"/>
      <c r="M22" s="904"/>
      <c r="N22" s="904"/>
      <c r="O22" s="904"/>
      <c r="P22" s="904"/>
      <c r="Q22" s="904"/>
    </row>
    <row r="23" spans="1:17" s="153" customFormat="1" ht="12.75" customHeight="1">
      <c r="A23" s="905" t="s">
        <v>183</v>
      </c>
      <c r="B23" s="905"/>
      <c r="C23" s="905"/>
      <c r="D23" s="905"/>
      <c r="E23" s="905"/>
      <c r="F23" s="905"/>
      <c r="G23" s="905"/>
      <c r="H23" s="905"/>
      <c r="I23" s="905"/>
      <c r="J23" s="905"/>
      <c r="K23" s="905"/>
      <c r="L23" s="905"/>
      <c r="M23" s="905"/>
      <c r="N23" s="905"/>
      <c r="O23" s="905"/>
      <c r="P23" s="905"/>
      <c r="Q23" s="905"/>
    </row>
    <row r="24" spans="1:17" ht="16.149999999999999" customHeight="1"/>
    <row r="25" spans="1:17" ht="15" customHeight="1">
      <c r="A25" s="886" t="s">
        <v>575</v>
      </c>
      <c r="B25" s="887"/>
      <c r="C25" s="887"/>
      <c r="D25" s="887"/>
      <c r="E25" s="887"/>
      <c r="F25" s="887"/>
      <c r="G25" s="887"/>
      <c r="H25" s="887"/>
      <c r="I25" s="888"/>
      <c r="J25" s="498"/>
      <c r="K25" s="498"/>
      <c r="L25" s="498"/>
      <c r="M25" s="498"/>
      <c r="N25" s="498"/>
      <c r="O25" s="498"/>
      <c r="P25" s="498"/>
      <c r="Q25" s="498"/>
    </row>
    <row r="26" spans="1:17">
      <c r="A26" s="771"/>
      <c r="B26" s="894" t="s">
        <v>194</v>
      </c>
      <c r="C26" s="895"/>
      <c r="D26" s="895"/>
      <c r="E26" s="896"/>
      <c r="F26" s="894" t="s">
        <v>195</v>
      </c>
      <c r="G26" s="895"/>
      <c r="H26" s="895"/>
      <c r="I26" s="896"/>
      <c r="J26" s="894" t="s">
        <v>196</v>
      </c>
      <c r="K26" s="895"/>
      <c r="L26" s="895"/>
      <c r="M26" s="896"/>
      <c r="N26" s="894" t="s">
        <v>9</v>
      </c>
      <c r="O26" s="895"/>
      <c r="P26" s="895"/>
      <c r="Q26" s="896"/>
    </row>
    <row r="27" spans="1:17" ht="13.15" hidden="1" customHeight="1">
      <c r="A27" s="499"/>
      <c r="B27" s="440" t="s">
        <v>216</v>
      </c>
      <c r="C27" s="774" t="s">
        <v>198</v>
      </c>
      <c r="D27" s="774"/>
      <c r="E27" s="774"/>
      <c r="F27" s="774" t="s">
        <v>197</v>
      </c>
      <c r="G27" s="774" t="s">
        <v>198</v>
      </c>
      <c r="H27" s="774"/>
      <c r="I27" s="774"/>
      <c r="J27" s="440" t="s">
        <v>197</v>
      </c>
      <c r="K27" s="774" t="s">
        <v>198</v>
      </c>
      <c r="L27" s="774"/>
      <c r="M27" s="774"/>
      <c r="N27" s="440" t="s">
        <v>197</v>
      </c>
      <c r="O27" s="774" t="s">
        <v>198</v>
      </c>
      <c r="P27" s="774"/>
      <c r="Q27" s="774"/>
    </row>
    <row r="28" spans="1:17" ht="13.15" hidden="1" customHeight="1">
      <c r="A28" s="500"/>
      <c r="B28" s="769"/>
      <c r="C28" s="771" t="s">
        <v>199</v>
      </c>
      <c r="D28" s="771" t="s">
        <v>200</v>
      </c>
      <c r="E28" s="771" t="s">
        <v>201</v>
      </c>
      <c r="F28" s="771"/>
      <c r="G28" s="771" t="s">
        <v>199</v>
      </c>
      <c r="H28" s="771" t="s">
        <v>200</v>
      </c>
      <c r="I28" s="771" t="s">
        <v>201</v>
      </c>
      <c r="J28" s="769"/>
      <c r="K28" s="771" t="s">
        <v>199</v>
      </c>
      <c r="L28" s="771" t="s">
        <v>200</v>
      </c>
      <c r="M28" s="771" t="s">
        <v>201</v>
      </c>
      <c r="N28" s="769"/>
      <c r="O28" s="771" t="s">
        <v>199</v>
      </c>
      <c r="P28" s="771" t="s">
        <v>200</v>
      </c>
      <c r="Q28" s="771" t="s">
        <v>201</v>
      </c>
    </row>
    <row r="29" spans="1:17" ht="13.15" customHeight="1">
      <c r="A29" s="899" t="s">
        <v>193</v>
      </c>
      <c r="B29" s="897" t="s">
        <v>216</v>
      </c>
      <c r="C29" s="901" t="s">
        <v>198</v>
      </c>
      <c r="D29" s="902"/>
      <c r="E29" s="903"/>
      <c r="F29" s="897" t="s">
        <v>197</v>
      </c>
      <c r="G29" s="772"/>
      <c r="H29" s="501"/>
      <c r="I29" s="502"/>
      <c r="J29" s="897" t="s">
        <v>197</v>
      </c>
      <c r="K29" s="503"/>
      <c r="L29" s="501"/>
      <c r="M29" s="502"/>
      <c r="N29" s="504"/>
      <c r="O29" s="503"/>
      <c r="P29" s="501"/>
      <c r="Q29" s="502"/>
    </row>
    <row r="30" spans="1:17" ht="28.5" customHeight="1">
      <c r="A30" s="889"/>
      <c r="B30" s="900"/>
      <c r="C30" s="891"/>
      <c r="D30" s="892"/>
      <c r="E30" s="893"/>
      <c r="F30" s="900"/>
      <c r="G30" s="891" t="s">
        <v>198</v>
      </c>
      <c r="H30" s="892"/>
      <c r="I30" s="893"/>
      <c r="J30" s="900"/>
      <c r="K30" s="891" t="s">
        <v>198</v>
      </c>
      <c r="L30" s="892"/>
      <c r="M30" s="893"/>
      <c r="N30" s="900" t="s">
        <v>197</v>
      </c>
      <c r="O30" s="891" t="s">
        <v>198</v>
      </c>
      <c r="P30" s="892"/>
      <c r="Q30" s="893"/>
    </row>
    <row r="31" spans="1:17">
      <c r="A31" s="890"/>
      <c r="B31" s="898"/>
      <c r="C31" s="770" t="s">
        <v>199</v>
      </c>
      <c r="D31" s="774" t="s">
        <v>200</v>
      </c>
      <c r="E31" s="774" t="s">
        <v>201</v>
      </c>
      <c r="F31" s="898"/>
      <c r="G31" s="770" t="s">
        <v>199</v>
      </c>
      <c r="H31" s="774" t="s">
        <v>200</v>
      </c>
      <c r="I31" s="774" t="s">
        <v>201</v>
      </c>
      <c r="J31" s="898"/>
      <c r="K31" s="770" t="s">
        <v>199</v>
      </c>
      <c r="L31" s="774" t="s">
        <v>200</v>
      </c>
      <c r="M31" s="774" t="s">
        <v>201</v>
      </c>
      <c r="N31" s="898"/>
      <c r="O31" s="770" t="s">
        <v>199</v>
      </c>
      <c r="P31" s="774" t="s">
        <v>200</v>
      </c>
      <c r="Q31" s="774" t="s">
        <v>201</v>
      </c>
    </row>
    <row r="32" spans="1:17">
      <c r="A32" s="477" t="s">
        <v>202</v>
      </c>
      <c r="B32" s="260"/>
      <c r="C32" s="260"/>
      <c r="D32" s="260"/>
      <c r="E32" s="260"/>
      <c r="F32" s="494"/>
      <c r="G32" s="494"/>
      <c r="H32" s="260"/>
      <c r="I32" s="260"/>
      <c r="J32" s="260"/>
      <c r="K32" s="260"/>
      <c r="L32" s="260"/>
      <c r="M32" s="260"/>
      <c r="N32" s="260"/>
      <c r="O32" s="260"/>
      <c r="P32" s="260"/>
      <c r="Q32" s="260"/>
    </row>
    <row r="33" spans="1:17">
      <c r="A33" s="477" t="s">
        <v>203</v>
      </c>
      <c r="B33" s="247"/>
      <c r="C33" s="247"/>
      <c r="D33" s="247"/>
      <c r="E33" s="247"/>
      <c r="F33" s="494"/>
      <c r="G33" s="494"/>
      <c r="H33" s="260"/>
      <c r="I33" s="260"/>
      <c r="J33" s="260"/>
      <c r="K33" s="260"/>
      <c r="L33" s="247"/>
      <c r="M33" s="247"/>
      <c r="N33" s="260"/>
      <c r="O33" s="260"/>
      <c r="P33" s="260"/>
      <c r="Q33" s="260"/>
    </row>
    <row r="34" spans="1:17">
      <c r="A34" s="477" t="s">
        <v>204</v>
      </c>
      <c r="B34" s="260"/>
      <c r="C34" s="260"/>
      <c r="D34" s="260"/>
      <c r="E34" s="260"/>
      <c r="F34" s="494"/>
      <c r="G34" s="494"/>
      <c r="H34" s="260"/>
      <c r="I34" s="260"/>
      <c r="J34" s="260"/>
      <c r="K34" s="260"/>
      <c r="L34" s="260"/>
      <c r="M34" s="260"/>
      <c r="N34" s="260"/>
      <c r="O34" s="260"/>
      <c r="P34" s="260"/>
      <c r="Q34" s="260"/>
    </row>
    <row r="35" spans="1:17">
      <c r="A35" s="477" t="s">
        <v>205</v>
      </c>
      <c r="B35" s="260"/>
      <c r="C35" s="260"/>
      <c r="D35" s="260"/>
      <c r="E35" s="260"/>
      <c r="F35" s="494"/>
      <c r="G35" s="494"/>
      <c r="H35" s="260"/>
      <c r="I35" s="260"/>
      <c r="J35" s="260"/>
      <c r="K35" s="260"/>
      <c r="L35" s="260"/>
      <c r="M35" s="260"/>
      <c r="N35" s="260"/>
      <c r="O35" s="260"/>
      <c r="P35" s="260"/>
      <c r="Q35" s="260"/>
    </row>
    <row r="36" spans="1:17">
      <c r="A36" s="477" t="s">
        <v>206</v>
      </c>
      <c r="B36" s="260"/>
      <c r="C36" s="260"/>
      <c r="D36" s="260"/>
      <c r="E36" s="260"/>
      <c r="F36" s="494"/>
      <c r="G36" s="494"/>
      <c r="H36" s="260"/>
      <c r="I36" s="260"/>
      <c r="J36" s="260"/>
      <c r="K36" s="260"/>
      <c r="L36" s="260"/>
      <c r="M36" s="260"/>
      <c r="N36" s="260"/>
      <c r="O36" s="260"/>
      <c r="P36" s="260"/>
      <c r="Q36" s="260"/>
    </row>
    <row r="37" spans="1:17">
      <c r="A37" s="477" t="s">
        <v>207</v>
      </c>
      <c r="B37" s="260"/>
      <c r="C37" s="260"/>
      <c r="D37" s="260"/>
      <c r="E37" s="260"/>
      <c r="F37" s="494"/>
      <c r="G37" s="494"/>
      <c r="H37" s="260"/>
      <c r="I37" s="260"/>
      <c r="J37" s="260"/>
      <c r="K37" s="260"/>
      <c r="L37" s="260"/>
      <c r="M37" s="260"/>
      <c r="N37" s="260"/>
      <c r="O37" s="260"/>
      <c r="P37" s="260"/>
      <c r="Q37" s="260"/>
    </row>
    <row r="38" spans="1:17">
      <c r="A38" s="477" t="s">
        <v>208</v>
      </c>
      <c r="B38" s="260"/>
      <c r="C38" s="260"/>
      <c r="D38" s="260"/>
      <c r="E38" s="260"/>
      <c r="F38" s="494"/>
      <c r="G38" s="494"/>
      <c r="H38" s="260"/>
      <c r="I38" s="260"/>
      <c r="J38" s="260"/>
      <c r="K38" s="260"/>
      <c r="L38" s="260"/>
      <c r="M38" s="260"/>
      <c r="N38" s="260"/>
      <c r="O38" s="260"/>
      <c r="P38" s="260"/>
      <c r="Q38" s="260"/>
    </row>
    <row r="39" spans="1:17">
      <c r="A39" s="477" t="s">
        <v>209</v>
      </c>
      <c r="B39" s="260"/>
      <c r="C39" s="260"/>
      <c r="D39" s="260"/>
      <c r="E39" s="260"/>
      <c r="F39" s="494"/>
      <c r="G39" s="494"/>
      <c r="H39" s="260"/>
      <c r="I39" s="260"/>
      <c r="J39" s="260"/>
      <c r="K39" s="260"/>
      <c r="L39" s="260"/>
      <c r="M39" s="260"/>
      <c r="N39" s="260"/>
      <c r="O39" s="260"/>
      <c r="P39" s="260"/>
      <c r="Q39" s="260"/>
    </row>
    <row r="40" spans="1:17">
      <c r="A40" s="477" t="s">
        <v>210</v>
      </c>
      <c r="B40" s="260"/>
      <c r="C40" s="260"/>
      <c r="D40" s="260"/>
      <c r="E40" s="260"/>
      <c r="F40" s="494"/>
      <c r="G40" s="494"/>
      <c r="H40" s="260"/>
      <c r="I40" s="260"/>
      <c r="J40" s="260"/>
      <c r="K40" s="260"/>
      <c r="L40" s="260"/>
      <c r="M40" s="260"/>
      <c r="N40" s="260"/>
      <c r="O40" s="260"/>
      <c r="P40" s="260"/>
      <c r="Q40" s="260"/>
    </row>
    <row r="41" spans="1:17">
      <c r="A41" s="477" t="s">
        <v>211</v>
      </c>
      <c r="B41" s="260"/>
      <c r="C41" s="260"/>
      <c r="D41" s="260"/>
      <c r="E41" s="260"/>
      <c r="F41" s="494"/>
      <c r="G41" s="494"/>
      <c r="H41" s="260"/>
      <c r="I41" s="260"/>
      <c r="J41" s="260"/>
      <c r="K41" s="260"/>
      <c r="L41" s="260"/>
      <c r="M41" s="260"/>
      <c r="N41" s="260"/>
      <c r="O41" s="260"/>
      <c r="P41" s="260"/>
      <c r="Q41" s="260"/>
    </row>
    <row r="42" spans="1:17">
      <c r="A42" s="477" t="s">
        <v>212</v>
      </c>
      <c r="B42" s="260"/>
      <c r="C42" s="260"/>
      <c r="D42" s="260"/>
      <c r="E42" s="260"/>
      <c r="F42" s="494"/>
      <c r="G42" s="494"/>
      <c r="H42" s="260"/>
      <c r="I42" s="260"/>
      <c r="J42" s="260"/>
      <c r="K42" s="260"/>
      <c r="L42" s="260"/>
      <c r="M42" s="260"/>
      <c r="N42" s="260"/>
      <c r="O42" s="260"/>
      <c r="P42" s="260"/>
      <c r="Q42" s="260"/>
    </row>
    <row r="43" spans="1:17" ht="13.5" thickBot="1">
      <c r="A43" s="486" t="s">
        <v>213</v>
      </c>
      <c r="B43" s="505"/>
      <c r="C43" s="505"/>
      <c r="D43" s="505"/>
      <c r="E43" s="505"/>
      <c r="F43" s="506"/>
      <c r="G43" s="506"/>
      <c r="H43" s="505"/>
      <c r="I43" s="505"/>
      <c r="J43" s="505"/>
      <c r="K43" s="505"/>
      <c r="L43" s="505"/>
      <c r="M43" s="505"/>
      <c r="N43" s="505"/>
      <c r="O43" s="505"/>
      <c r="P43" s="505"/>
      <c r="Q43" s="505"/>
    </row>
    <row r="44" spans="1:17" ht="13.5" thickBot="1">
      <c r="A44" s="338" t="s">
        <v>214</v>
      </c>
      <c r="B44" s="496">
        <f>SUM(B32:B43)</f>
        <v>0</v>
      </c>
      <c r="C44" s="496">
        <f t="shared" ref="C44:Q44" si="1">SUM(C32:C43)</f>
        <v>0</v>
      </c>
      <c r="D44" s="496">
        <f t="shared" si="1"/>
        <v>0</v>
      </c>
      <c r="E44" s="496">
        <f t="shared" si="1"/>
        <v>0</v>
      </c>
      <c r="F44" s="497">
        <f t="shared" si="1"/>
        <v>0</v>
      </c>
      <c r="G44" s="497">
        <f t="shared" si="1"/>
        <v>0</v>
      </c>
      <c r="H44" s="496">
        <f t="shared" si="1"/>
        <v>0</v>
      </c>
      <c r="I44" s="496">
        <f t="shared" si="1"/>
        <v>0</v>
      </c>
      <c r="J44" s="496">
        <f t="shared" si="1"/>
        <v>0</v>
      </c>
      <c r="K44" s="496">
        <f t="shared" si="1"/>
        <v>0</v>
      </c>
      <c r="L44" s="496">
        <f t="shared" si="1"/>
        <v>0</v>
      </c>
      <c r="M44" s="496">
        <f t="shared" si="1"/>
        <v>0</v>
      </c>
      <c r="N44" s="496">
        <f t="shared" si="1"/>
        <v>0</v>
      </c>
      <c r="O44" s="496">
        <f t="shared" si="1"/>
        <v>0</v>
      </c>
      <c r="P44" s="496">
        <f t="shared" si="1"/>
        <v>0</v>
      </c>
      <c r="Q44" s="507">
        <f t="shared" si="1"/>
        <v>0</v>
      </c>
    </row>
    <row r="45" spans="1:17">
      <c r="A45" s="508"/>
      <c r="B45" s="509"/>
      <c r="C45" s="509"/>
      <c r="D45" s="509"/>
      <c r="E45" s="509"/>
      <c r="F45" s="510"/>
      <c r="G45" s="510"/>
      <c r="H45" s="509"/>
      <c r="I45" s="509"/>
      <c r="J45" s="509"/>
      <c r="K45" s="509"/>
      <c r="L45" s="509"/>
      <c r="M45" s="509"/>
      <c r="N45" s="509"/>
      <c r="O45" s="509"/>
      <c r="P45" s="509"/>
      <c r="Q45" s="511"/>
    </row>
    <row r="46" spans="1:17">
      <c r="A46" s="904" t="s">
        <v>217</v>
      </c>
      <c r="B46" s="904"/>
      <c r="C46" s="904"/>
      <c r="D46" s="904"/>
      <c r="E46" s="904"/>
      <c r="F46" s="904"/>
      <c r="G46" s="904"/>
      <c r="H46" s="904"/>
      <c r="I46" s="904"/>
      <c r="J46" s="904"/>
      <c r="K46" s="904"/>
      <c r="L46" s="904"/>
      <c r="M46" s="904"/>
      <c r="N46" s="904"/>
      <c r="O46" s="904"/>
      <c r="P46" s="904"/>
      <c r="Q46" s="904"/>
    </row>
    <row r="47" spans="1:17">
      <c r="A47" s="905" t="s">
        <v>183</v>
      </c>
      <c r="B47" s="905"/>
      <c r="C47" s="905"/>
      <c r="D47" s="905"/>
      <c r="E47" s="905"/>
      <c r="F47" s="905"/>
      <c r="G47" s="905"/>
      <c r="H47" s="905"/>
      <c r="I47" s="905"/>
      <c r="J47" s="905"/>
      <c r="K47" s="905"/>
      <c r="L47" s="905"/>
      <c r="M47" s="905"/>
      <c r="N47" s="905"/>
      <c r="O47" s="905"/>
      <c r="P47" s="905"/>
      <c r="Q47" s="905"/>
    </row>
    <row r="48" spans="1:17">
      <c r="A48" s="155"/>
      <c r="B48" s="155"/>
      <c r="C48" s="155"/>
      <c r="D48" s="155"/>
      <c r="E48" s="155"/>
      <c r="F48" s="422"/>
      <c r="G48" s="422"/>
      <c r="H48" s="155"/>
      <c r="I48" s="155"/>
      <c r="J48" s="155"/>
      <c r="K48" s="155"/>
      <c r="L48" s="155"/>
      <c r="M48" s="155"/>
      <c r="N48" s="155"/>
      <c r="O48" s="155"/>
      <c r="P48" s="335"/>
      <c r="Q48" s="335"/>
    </row>
    <row r="49" spans="1:17" ht="15.75">
      <c r="A49" s="886" t="s">
        <v>576</v>
      </c>
      <c r="B49" s="887"/>
      <c r="C49" s="887"/>
      <c r="D49" s="887"/>
      <c r="E49" s="887"/>
      <c r="F49" s="887"/>
      <c r="G49" s="887"/>
      <c r="H49" s="887"/>
      <c r="I49" s="888"/>
      <c r="J49" s="512"/>
      <c r="K49" s="512"/>
      <c r="L49" s="512"/>
      <c r="M49" s="512"/>
      <c r="N49" s="512"/>
      <c r="O49" s="512"/>
      <c r="P49" s="512"/>
      <c r="Q49" s="512"/>
    </row>
    <row r="50" spans="1:17">
      <c r="A50" s="899" t="s">
        <v>193</v>
      </c>
      <c r="B50" s="894" t="s">
        <v>194</v>
      </c>
      <c r="C50" s="895"/>
      <c r="D50" s="895"/>
      <c r="E50" s="896"/>
      <c r="F50" s="894" t="s">
        <v>195</v>
      </c>
      <c r="G50" s="895"/>
      <c r="H50" s="895"/>
      <c r="I50" s="896"/>
      <c r="J50" s="894" t="s">
        <v>196</v>
      </c>
      <c r="K50" s="895"/>
      <c r="L50" s="895"/>
      <c r="M50" s="896"/>
      <c r="N50" s="894" t="s">
        <v>9</v>
      </c>
      <c r="O50" s="895"/>
      <c r="P50" s="895"/>
      <c r="Q50" s="896"/>
    </row>
    <row r="51" spans="1:17" ht="33.75" customHeight="1">
      <c r="A51" s="889"/>
      <c r="B51" s="897" t="s">
        <v>577</v>
      </c>
      <c r="C51" s="894" t="s">
        <v>198</v>
      </c>
      <c r="D51" s="895"/>
      <c r="E51" s="896"/>
      <c r="F51" s="897" t="s">
        <v>578</v>
      </c>
      <c r="G51" s="894" t="s">
        <v>198</v>
      </c>
      <c r="H51" s="895"/>
      <c r="I51" s="896"/>
      <c r="J51" s="897" t="s">
        <v>577</v>
      </c>
      <c r="K51" s="894" t="s">
        <v>198</v>
      </c>
      <c r="L51" s="895"/>
      <c r="M51" s="896"/>
      <c r="N51" s="897" t="s">
        <v>577</v>
      </c>
      <c r="O51" s="894" t="s">
        <v>198</v>
      </c>
      <c r="P51" s="895"/>
      <c r="Q51" s="896"/>
    </row>
    <row r="52" spans="1:17" ht="19.5" customHeight="1">
      <c r="A52" s="890"/>
      <c r="B52" s="898"/>
      <c r="C52" s="774" t="s">
        <v>199</v>
      </c>
      <c r="D52" s="774" t="s">
        <v>200</v>
      </c>
      <c r="E52" s="774" t="s">
        <v>201</v>
      </c>
      <c r="F52" s="898"/>
      <c r="G52" s="774" t="s">
        <v>199</v>
      </c>
      <c r="H52" s="774" t="s">
        <v>200</v>
      </c>
      <c r="I52" s="774" t="s">
        <v>201</v>
      </c>
      <c r="J52" s="898"/>
      <c r="K52" s="774" t="s">
        <v>199</v>
      </c>
      <c r="L52" s="774" t="s">
        <v>200</v>
      </c>
      <c r="M52" s="774" t="s">
        <v>201</v>
      </c>
      <c r="N52" s="898"/>
      <c r="O52" s="774" t="s">
        <v>199</v>
      </c>
      <c r="P52" s="774" t="s">
        <v>200</v>
      </c>
      <c r="Q52" s="774" t="s">
        <v>201</v>
      </c>
    </row>
    <row r="53" spans="1:17">
      <c r="A53" s="477" t="s">
        <v>202</v>
      </c>
      <c r="B53" s="260"/>
      <c r="C53" s="260"/>
      <c r="D53" s="260"/>
      <c r="E53" s="260"/>
      <c r="F53" s="494"/>
      <c r="G53" s="494"/>
      <c r="H53" s="260"/>
      <c r="I53" s="260"/>
      <c r="J53" s="260"/>
      <c r="K53" s="260"/>
      <c r="L53" s="260"/>
      <c r="M53" s="260"/>
      <c r="N53" s="260"/>
      <c r="O53" s="260"/>
      <c r="P53" s="260"/>
      <c r="Q53" s="260"/>
    </row>
    <row r="54" spans="1:17">
      <c r="A54" s="477" t="s">
        <v>203</v>
      </c>
      <c r="B54" s="247"/>
      <c r="C54" s="247"/>
      <c r="D54" s="247"/>
      <c r="E54" s="247"/>
      <c r="F54" s="494"/>
      <c r="G54" s="494"/>
      <c r="H54" s="260"/>
      <c r="I54" s="260"/>
      <c r="J54" s="260"/>
      <c r="K54" s="260"/>
      <c r="L54" s="247"/>
      <c r="M54" s="247"/>
      <c r="N54" s="260"/>
      <c r="O54" s="260"/>
      <c r="P54" s="260"/>
      <c r="Q54" s="260"/>
    </row>
    <row r="55" spans="1:17">
      <c r="A55" s="477" t="s">
        <v>204</v>
      </c>
      <c r="B55" s="260"/>
      <c r="C55" s="260"/>
      <c r="D55" s="260"/>
      <c r="E55" s="260"/>
      <c r="F55" s="494"/>
      <c r="G55" s="494"/>
      <c r="H55" s="260"/>
      <c r="I55" s="260"/>
      <c r="J55" s="260"/>
      <c r="K55" s="260"/>
      <c r="L55" s="260"/>
      <c r="M55" s="260"/>
      <c r="N55" s="260"/>
      <c r="O55" s="260"/>
      <c r="P55" s="260"/>
      <c r="Q55" s="260"/>
    </row>
    <row r="56" spans="1:17">
      <c r="A56" s="477" t="s">
        <v>205</v>
      </c>
      <c r="B56" s="260"/>
      <c r="C56" s="260"/>
      <c r="D56" s="260"/>
      <c r="E56" s="260"/>
      <c r="F56" s="494"/>
      <c r="G56" s="494"/>
      <c r="H56" s="260"/>
      <c r="I56" s="260"/>
      <c r="J56" s="260"/>
      <c r="K56" s="260"/>
      <c r="L56" s="260"/>
      <c r="M56" s="260"/>
      <c r="N56" s="260"/>
      <c r="O56" s="260"/>
      <c r="P56" s="260"/>
      <c r="Q56" s="260"/>
    </row>
    <row r="57" spans="1:17">
      <c r="A57" s="477" t="s">
        <v>206</v>
      </c>
      <c r="B57" s="260"/>
      <c r="C57" s="260"/>
      <c r="D57" s="260"/>
      <c r="E57" s="260"/>
      <c r="F57" s="494"/>
      <c r="G57" s="494"/>
      <c r="H57" s="260"/>
      <c r="I57" s="260"/>
      <c r="J57" s="260"/>
      <c r="K57" s="260"/>
      <c r="L57" s="260"/>
      <c r="M57" s="260"/>
      <c r="N57" s="260"/>
      <c r="O57" s="260"/>
      <c r="P57" s="260"/>
      <c r="Q57" s="260"/>
    </row>
    <row r="58" spans="1:17">
      <c r="A58" s="477" t="s">
        <v>207</v>
      </c>
      <c r="B58" s="260"/>
      <c r="C58" s="260"/>
      <c r="D58" s="260"/>
      <c r="E58" s="260"/>
      <c r="F58" s="494"/>
      <c r="G58" s="494"/>
      <c r="H58" s="260"/>
      <c r="I58" s="260"/>
      <c r="J58" s="260"/>
      <c r="K58" s="260"/>
      <c r="L58" s="260"/>
      <c r="M58" s="260"/>
      <c r="N58" s="260"/>
      <c r="O58" s="260"/>
      <c r="P58" s="260"/>
      <c r="Q58" s="260"/>
    </row>
    <row r="59" spans="1:17">
      <c r="A59" s="477" t="s">
        <v>208</v>
      </c>
      <c r="B59" s="260"/>
      <c r="C59" s="260"/>
      <c r="D59" s="260"/>
      <c r="E59" s="260"/>
      <c r="F59" s="494"/>
      <c r="G59" s="494"/>
      <c r="H59" s="260"/>
      <c r="I59" s="260"/>
      <c r="J59" s="260"/>
      <c r="K59" s="260"/>
      <c r="L59" s="260"/>
      <c r="M59" s="260"/>
      <c r="N59" s="260"/>
      <c r="O59" s="260"/>
      <c r="P59" s="260"/>
      <c r="Q59" s="260"/>
    </row>
    <row r="60" spans="1:17">
      <c r="A60" s="477" t="s">
        <v>209</v>
      </c>
      <c r="B60" s="260"/>
      <c r="C60" s="260"/>
      <c r="D60" s="260"/>
      <c r="E60" s="260"/>
      <c r="F60" s="494"/>
      <c r="G60" s="494"/>
      <c r="H60" s="260"/>
      <c r="I60" s="260"/>
      <c r="J60" s="260"/>
      <c r="K60" s="260"/>
      <c r="L60" s="260"/>
      <c r="M60" s="260"/>
      <c r="N60" s="260"/>
      <c r="O60" s="260"/>
      <c r="P60" s="260"/>
      <c r="Q60" s="260"/>
    </row>
    <row r="61" spans="1:17">
      <c r="A61" s="477" t="s">
        <v>210</v>
      </c>
      <c r="B61" s="260"/>
      <c r="C61" s="260"/>
      <c r="D61" s="260"/>
      <c r="E61" s="260"/>
      <c r="F61" s="494"/>
      <c r="G61" s="494"/>
      <c r="H61" s="260"/>
      <c r="I61" s="260"/>
      <c r="J61" s="260"/>
      <c r="K61" s="260"/>
      <c r="L61" s="260"/>
      <c r="M61" s="260"/>
      <c r="N61" s="260"/>
      <c r="O61" s="260"/>
      <c r="P61" s="260"/>
      <c r="Q61" s="260"/>
    </row>
    <row r="62" spans="1:17">
      <c r="A62" s="477" t="s">
        <v>211</v>
      </c>
      <c r="B62" s="260"/>
      <c r="C62" s="260"/>
      <c r="D62" s="260"/>
      <c r="E62" s="260"/>
      <c r="F62" s="494"/>
      <c r="G62" s="494"/>
      <c r="H62" s="260"/>
      <c r="I62" s="260"/>
      <c r="J62" s="260"/>
      <c r="K62" s="260"/>
      <c r="L62" s="260"/>
      <c r="M62" s="260"/>
      <c r="N62" s="260"/>
      <c r="O62" s="260"/>
      <c r="P62" s="260"/>
      <c r="Q62" s="260"/>
    </row>
    <row r="63" spans="1:17">
      <c r="A63" s="477" t="s">
        <v>212</v>
      </c>
      <c r="B63" s="260"/>
      <c r="C63" s="260"/>
      <c r="D63" s="260"/>
      <c r="E63" s="260"/>
      <c r="F63" s="494"/>
      <c r="G63" s="494"/>
      <c r="H63" s="260"/>
      <c r="I63" s="260"/>
      <c r="J63" s="260"/>
      <c r="K63" s="260"/>
      <c r="L63" s="260"/>
      <c r="M63" s="260"/>
      <c r="N63" s="260"/>
      <c r="O63" s="260"/>
      <c r="P63" s="260"/>
      <c r="Q63" s="260"/>
    </row>
    <row r="64" spans="1:17" ht="13.5" thickBot="1">
      <c r="A64" s="486" t="s">
        <v>213</v>
      </c>
      <c r="B64" s="505"/>
      <c r="C64" s="505"/>
      <c r="D64" s="505"/>
      <c r="E64" s="505"/>
      <c r="F64" s="506"/>
      <c r="G64" s="506"/>
      <c r="H64" s="505"/>
      <c r="I64" s="505"/>
      <c r="J64" s="505"/>
      <c r="K64" s="505"/>
      <c r="L64" s="505"/>
      <c r="M64" s="505"/>
      <c r="N64" s="505"/>
      <c r="O64" s="505"/>
      <c r="P64" s="505"/>
      <c r="Q64" s="505"/>
    </row>
    <row r="65" spans="1:17" ht="13.5" thickBot="1">
      <c r="A65" s="338" t="s">
        <v>214</v>
      </c>
      <c r="B65" s="496">
        <f>SUM(B53:B64)</f>
        <v>0</v>
      </c>
      <c r="C65" s="496">
        <f t="shared" ref="C65:Q65" si="2">SUM(C53:C64)</f>
        <v>0</v>
      </c>
      <c r="D65" s="496">
        <f t="shared" si="2"/>
        <v>0</v>
      </c>
      <c r="E65" s="496">
        <f t="shared" si="2"/>
        <v>0</v>
      </c>
      <c r="F65" s="497">
        <f t="shared" si="2"/>
        <v>0</v>
      </c>
      <c r="G65" s="497">
        <f t="shared" si="2"/>
        <v>0</v>
      </c>
      <c r="H65" s="496">
        <f t="shared" si="2"/>
        <v>0</v>
      </c>
      <c r="I65" s="496">
        <f t="shared" si="2"/>
        <v>0</v>
      </c>
      <c r="J65" s="496">
        <f t="shared" si="2"/>
        <v>0</v>
      </c>
      <c r="K65" s="496">
        <f t="shared" si="2"/>
        <v>0</v>
      </c>
      <c r="L65" s="496">
        <f t="shared" si="2"/>
        <v>0</v>
      </c>
      <c r="M65" s="496">
        <f t="shared" si="2"/>
        <v>0</v>
      </c>
      <c r="N65" s="496">
        <f t="shared" si="2"/>
        <v>0</v>
      </c>
      <c r="O65" s="496">
        <f t="shared" si="2"/>
        <v>0</v>
      </c>
      <c r="P65" s="496">
        <f t="shared" si="2"/>
        <v>0</v>
      </c>
      <c r="Q65" s="507">
        <f t="shared" si="2"/>
        <v>0</v>
      </c>
    </row>
    <row r="67" spans="1:17">
      <c r="A67" s="906" t="s">
        <v>218</v>
      </c>
      <c r="B67" s="906"/>
      <c r="C67" s="906"/>
      <c r="D67" s="906"/>
      <c r="E67" s="906"/>
      <c r="F67" s="906"/>
      <c r="G67" s="906"/>
      <c r="H67" s="906"/>
      <c r="I67" s="906"/>
      <c r="J67" s="906"/>
      <c r="K67" s="906"/>
      <c r="L67" s="906"/>
      <c r="M67" s="906"/>
      <c r="N67" s="906"/>
      <c r="O67" s="906"/>
      <c r="P67" s="906"/>
      <c r="Q67" s="906"/>
    </row>
    <row r="68" spans="1:17">
      <c r="A68" s="905" t="s">
        <v>183</v>
      </c>
      <c r="B68" s="905"/>
      <c r="C68" s="905"/>
      <c r="D68" s="905"/>
      <c r="E68" s="905"/>
      <c r="F68" s="905"/>
      <c r="G68" s="905"/>
      <c r="H68" s="905"/>
      <c r="I68" s="905"/>
      <c r="J68" s="905"/>
      <c r="K68" s="905"/>
      <c r="L68" s="905"/>
      <c r="M68" s="905"/>
      <c r="N68" s="905"/>
      <c r="O68" s="905"/>
      <c r="P68" s="905"/>
      <c r="Q68" s="905"/>
    </row>
  </sheetData>
  <mergeCells count="51">
    <mergeCell ref="A67:Q67"/>
    <mergeCell ref="A68:Q68"/>
    <mergeCell ref="A50:A52"/>
    <mergeCell ref="B50:E50"/>
    <mergeCell ref="F50:I50"/>
    <mergeCell ref="J50:M50"/>
    <mergeCell ref="N50:Q50"/>
    <mergeCell ref="B51:B52"/>
    <mergeCell ref="C51:E51"/>
    <mergeCell ref="F51:F52"/>
    <mergeCell ref="G51:I51"/>
    <mergeCell ref="J51:J52"/>
    <mergeCell ref="O30:Q30"/>
    <mergeCell ref="A46:Q46"/>
    <mergeCell ref="A47:Q47"/>
    <mergeCell ref="J29:J31"/>
    <mergeCell ref="K51:M51"/>
    <mergeCell ref="N51:N52"/>
    <mergeCell ref="O51:Q51"/>
    <mergeCell ref="N6:N7"/>
    <mergeCell ref="A49:I49"/>
    <mergeCell ref="A29:A31"/>
    <mergeCell ref="B29:B31"/>
    <mergeCell ref="C29:E30"/>
    <mergeCell ref="F29:F31"/>
    <mergeCell ref="G30:I30"/>
    <mergeCell ref="K30:M30"/>
    <mergeCell ref="N30:N31"/>
    <mergeCell ref="A22:Q22"/>
    <mergeCell ref="A23:Q23"/>
    <mergeCell ref="A25:I25"/>
    <mergeCell ref="B26:E26"/>
    <mergeCell ref="F26:I26"/>
    <mergeCell ref="J26:M26"/>
    <mergeCell ref="N26:Q26"/>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s>
  <printOptions horizontalCentered="1" verticalCentered="1" headings="1"/>
  <pageMargins left="0.25" right="0.25" top="0.5" bottom="0.5" header="0.5" footer="0.5"/>
  <pageSetup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I29" sqref="I29"/>
    </sheetView>
  </sheetViews>
  <sheetFormatPr defaultRowHeight="12.75"/>
  <cols>
    <col min="1" max="1" width="33.42578125" customWidth="1"/>
    <col min="2" max="2" width="8.7109375" customWidth="1"/>
    <col min="3" max="4" width="12.7109375" customWidth="1"/>
    <col min="5" max="5" width="8.7109375" customWidth="1"/>
    <col min="6" max="7" width="12.7109375" customWidth="1"/>
    <col min="8" max="8" width="8.7109375" customWidth="1"/>
    <col min="9" max="10" width="12.7109375" customWidth="1"/>
    <col min="11" max="11" width="8.7109375" customWidth="1"/>
    <col min="12" max="13" width="12.7109375" customWidth="1"/>
  </cols>
  <sheetData>
    <row r="1" spans="1:13" ht="15.75">
      <c r="A1" s="908" t="s">
        <v>219</v>
      </c>
      <c r="B1" s="908"/>
      <c r="C1" s="908"/>
      <c r="D1" s="908"/>
      <c r="E1" s="908"/>
      <c r="F1" s="908"/>
      <c r="G1" s="908"/>
      <c r="H1" s="908"/>
      <c r="I1" s="908"/>
      <c r="J1" s="908"/>
      <c r="K1" s="908"/>
      <c r="L1" s="908"/>
      <c r="M1" s="908"/>
    </row>
    <row r="2" spans="1:13" ht="15.75">
      <c r="A2" s="908" t="s">
        <v>1</v>
      </c>
      <c r="B2" s="911"/>
      <c r="C2" s="911"/>
      <c r="D2" s="911"/>
      <c r="E2" s="911"/>
      <c r="F2" s="911"/>
      <c r="G2" s="911"/>
      <c r="H2" s="911"/>
      <c r="I2" s="911"/>
      <c r="J2" s="911"/>
      <c r="K2" s="911"/>
      <c r="L2" s="911"/>
      <c r="M2" s="911"/>
    </row>
    <row r="3" spans="1:13" ht="15.75">
      <c r="A3" s="909" t="s">
        <v>582</v>
      </c>
      <c r="B3" s="910"/>
      <c r="C3" s="910"/>
      <c r="D3" s="910"/>
      <c r="E3" s="910"/>
      <c r="F3" s="910"/>
      <c r="G3" s="910"/>
      <c r="H3" s="910"/>
      <c r="I3" s="910"/>
      <c r="J3" s="910"/>
      <c r="K3" s="910"/>
      <c r="L3" s="910"/>
      <c r="M3" s="910"/>
    </row>
    <row r="4" spans="1:13" s="35" customFormat="1" ht="15.75">
      <c r="A4" s="563"/>
      <c r="B4" s="564"/>
      <c r="C4" s="564"/>
      <c r="D4" s="564"/>
      <c r="E4" s="564"/>
      <c r="F4" s="564"/>
      <c r="G4" s="564"/>
      <c r="H4" s="564"/>
      <c r="I4" s="564"/>
      <c r="J4" s="564"/>
      <c r="K4" s="564"/>
      <c r="L4" s="564"/>
      <c r="M4" s="564"/>
    </row>
    <row r="5" spans="1:13" ht="24" customHeight="1">
      <c r="A5" s="313"/>
      <c r="B5" s="912" t="s">
        <v>220</v>
      </c>
      <c r="C5" s="912"/>
      <c r="D5" s="912"/>
      <c r="E5" s="912" t="s">
        <v>3</v>
      </c>
      <c r="F5" s="912"/>
      <c r="G5" s="912"/>
      <c r="H5" s="912" t="s">
        <v>221</v>
      </c>
      <c r="I5" s="912"/>
      <c r="J5" s="912"/>
      <c r="K5" s="913" t="s">
        <v>222</v>
      </c>
      <c r="L5" s="914"/>
      <c r="M5" s="914"/>
    </row>
    <row r="6" spans="1:13" ht="21.75" customHeight="1">
      <c r="A6" s="313"/>
      <c r="B6" s="566" t="s">
        <v>7</v>
      </c>
      <c r="C6" s="566" t="s">
        <v>8</v>
      </c>
      <c r="D6" s="566" t="s">
        <v>9</v>
      </c>
      <c r="E6" s="566" t="s">
        <v>7</v>
      </c>
      <c r="F6" s="566" t="s">
        <v>8</v>
      </c>
      <c r="G6" s="566" t="s">
        <v>9</v>
      </c>
      <c r="H6" s="566" t="s">
        <v>7</v>
      </c>
      <c r="I6" s="566" t="s">
        <v>8</v>
      </c>
      <c r="J6" s="566" t="s">
        <v>9</v>
      </c>
      <c r="K6" s="566" t="s">
        <v>7</v>
      </c>
      <c r="L6" s="566" t="s">
        <v>8</v>
      </c>
      <c r="M6" s="566" t="s">
        <v>9</v>
      </c>
    </row>
    <row r="7" spans="1:13">
      <c r="A7" s="3" t="s">
        <v>109</v>
      </c>
      <c r="B7" s="1"/>
      <c r="C7" s="1"/>
      <c r="D7" s="1"/>
      <c r="E7" s="1"/>
      <c r="F7" s="1"/>
      <c r="G7" s="1"/>
      <c r="H7" s="1"/>
      <c r="I7" s="1"/>
      <c r="J7" s="1"/>
      <c r="K7" s="1"/>
      <c r="L7" s="1"/>
      <c r="M7" s="1"/>
    </row>
    <row r="8" spans="1:13" ht="15" thickBot="1">
      <c r="A8" s="374" t="s">
        <v>223</v>
      </c>
      <c r="B8" s="423" t="s">
        <v>12</v>
      </c>
      <c r="C8" s="390">
        <v>1000000</v>
      </c>
      <c r="D8" s="424">
        <f>SUM(C8)</f>
        <v>1000000</v>
      </c>
      <c r="E8" s="423" t="s">
        <v>12</v>
      </c>
      <c r="F8" s="391">
        <v>9180</v>
      </c>
      <c r="G8" s="424">
        <f>SUM(F8)</f>
        <v>9180</v>
      </c>
      <c r="H8" s="423" t="s">
        <v>12</v>
      </c>
      <c r="I8" s="391">
        <v>88781.83</v>
      </c>
      <c r="J8" s="424">
        <f>SUM(I8)</f>
        <v>88781.83</v>
      </c>
      <c r="K8" s="423" t="s">
        <v>12</v>
      </c>
      <c r="L8" s="392">
        <f t="shared" ref="L8:M14" si="0">IF(C8=0, 0, I8/C8)</f>
        <v>8.8781830000000006E-2</v>
      </c>
      <c r="M8" s="392">
        <f t="shared" si="0"/>
        <v>8.8781830000000006E-2</v>
      </c>
    </row>
    <row r="9" spans="1:13" s="35" customFormat="1" ht="13.5" thickBot="1">
      <c r="A9" s="231" t="s">
        <v>224</v>
      </c>
      <c r="B9" s="427" t="s">
        <v>12</v>
      </c>
      <c r="C9" s="428">
        <f>SUM(C8)</f>
        <v>1000000</v>
      </c>
      <c r="D9" s="429">
        <f>SUM(D8)</f>
        <v>1000000</v>
      </c>
      <c r="E9" s="427" t="s">
        <v>12</v>
      </c>
      <c r="F9" s="430">
        <f>SUM(F8)</f>
        <v>9180</v>
      </c>
      <c r="G9" s="429">
        <f>SUM(G8)</f>
        <v>9180</v>
      </c>
      <c r="H9" s="427" t="s">
        <v>12</v>
      </c>
      <c r="I9" s="430">
        <f>SUM(I8)</f>
        <v>88781.83</v>
      </c>
      <c r="J9" s="429">
        <f>SUM(J8)</f>
        <v>88781.83</v>
      </c>
      <c r="K9" s="427" t="s">
        <v>12</v>
      </c>
      <c r="L9" s="431">
        <f>I9/C9</f>
        <v>8.8781830000000006E-2</v>
      </c>
      <c r="M9" s="431">
        <f t="shared" si="0"/>
        <v>8.8781830000000006E-2</v>
      </c>
    </row>
    <row r="10" spans="1:13">
      <c r="A10" s="425" t="s">
        <v>225</v>
      </c>
      <c r="B10" s="426"/>
      <c r="C10" s="426"/>
      <c r="D10" s="426"/>
      <c r="E10" s="426"/>
      <c r="F10" s="426"/>
      <c r="G10" s="426"/>
      <c r="H10" s="426"/>
      <c r="I10" s="426"/>
      <c r="J10" s="426"/>
      <c r="K10" s="426"/>
      <c r="L10" s="426"/>
      <c r="M10" s="426"/>
    </row>
    <row r="11" spans="1:13" s="11" customFormat="1" ht="17.25" customHeight="1">
      <c r="A11" s="2" t="s">
        <v>492</v>
      </c>
      <c r="B11" s="315" t="s">
        <v>12</v>
      </c>
      <c r="C11" s="232">
        <v>137500</v>
      </c>
      <c r="D11" s="316">
        <f>SUM(C11)</f>
        <v>137500</v>
      </c>
      <c r="E11" s="315" t="s">
        <v>12</v>
      </c>
      <c r="F11" s="314">
        <v>0</v>
      </c>
      <c r="G11" s="314">
        <f>SUM(E11:F11)</f>
        <v>0</v>
      </c>
      <c r="H11" s="315" t="s">
        <v>12</v>
      </c>
      <c r="I11" s="314">
        <v>139547.09999999998</v>
      </c>
      <c r="J11" s="314">
        <f>SUM(H11:I11)</f>
        <v>139547.09999999998</v>
      </c>
      <c r="K11" s="315" t="s">
        <v>12</v>
      </c>
      <c r="L11" s="233">
        <f t="shared" si="0"/>
        <v>1.0148879999999998</v>
      </c>
      <c r="M11" s="310">
        <f t="shared" si="0"/>
        <v>1.0148879999999998</v>
      </c>
    </row>
    <row r="12" spans="1:13" s="11" customFormat="1" ht="14.25">
      <c r="A12" s="2" t="s">
        <v>226</v>
      </c>
      <c r="B12" s="315" t="s">
        <v>12</v>
      </c>
      <c r="C12" s="232">
        <v>125000</v>
      </c>
      <c r="D12" s="317">
        <f t="shared" ref="D12:D14" si="1">SUM(C12)</f>
        <v>125000</v>
      </c>
      <c r="E12" s="315" t="s">
        <v>12</v>
      </c>
      <c r="F12" s="314">
        <v>0</v>
      </c>
      <c r="G12" s="314">
        <f t="shared" ref="G12:G14" si="2">SUM(E12:F12)</f>
        <v>0</v>
      </c>
      <c r="H12" s="315" t="s">
        <v>12</v>
      </c>
      <c r="I12" s="314">
        <v>173774.07</v>
      </c>
      <c r="J12" s="314">
        <f t="shared" ref="J12:J14" si="3">SUM(H12:I12)</f>
        <v>173774.07</v>
      </c>
      <c r="K12" s="315" t="s">
        <v>12</v>
      </c>
      <c r="L12" s="233">
        <f t="shared" si="0"/>
        <v>1.39019256</v>
      </c>
      <c r="M12" s="310">
        <f t="shared" si="0"/>
        <v>1.39019256</v>
      </c>
    </row>
    <row r="13" spans="1:13" s="11" customFormat="1" ht="14.25">
      <c r="A13" s="2" t="s">
        <v>227</v>
      </c>
      <c r="B13" s="315" t="s">
        <v>12</v>
      </c>
      <c r="C13" s="232">
        <v>37500</v>
      </c>
      <c r="D13" s="317">
        <f t="shared" si="1"/>
        <v>37500</v>
      </c>
      <c r="E13" s="315" t="s">
        <v>12</v>
      </c>
      <c r="F13" s="314">
        <v>0</v>
      </c>
      <c r="G13" s="314">
        <f t="shared" si="2"/>
        <v>0</v>
      </c>
      <c r="H13" s="315" t="s">
        <v>12</v>
      </c>
      <c r="I13" s="314">
        <v>31887</v>
      </c>
      <c r="J13" s="314">
        <f t="shared" si="3"/>
        <v>31887</v>
      </c>
      <c r="K13" s="315" t="s">
        <v>12</v>
      </c>
      <c r="L13" s="233">
        <f t="shared" si="0"/>
        <v>0.85031999999999996</v>
      </c>
      <c r="M13" s="310">
        <f t="shared" si="0"/>
        <v>0.85031999999999996</v>
      </c>
    </row>
    <row r="14" spans="1:13" s="11" customFormat="1" ht="18" thickBot="1">
      <c r="A14" s="666" t="s">
        <v>498</v>
      </c>
      <c r="B14" s="315" t="s">
        <v>12</v>
      </c>
      <c r="C14" s="232">
        <v>200000</v>
      </c>
      <c r="D14" s="317">
        <f t="shared" si="1"/>
        <v>200000</v>
      </c>
      <c r="E14" s="315" t="s">
        <v>12</v>
      </c>
      <c r="F14" s="314">
        <v>0</v>
      </c>
      <c r="G14" s="314">
        <f t="shared" si="2"/>
        <v>0</v>
      </c>
      <c r="H14" s="315" t="s">
        <v>12</v>
      </c>
      <c r="I14" s="314">
        <v>0</v>
      </c>
      <c r="J14" s="314">
        <f t="shared" si="3"/>
        <v>0</v>
      </c>
      <c r="K14" s="315" t="s">
        <v>12</v>
      </c>
      <c r="L14" s="233">
        <f t="shared" si="0"/>
        <v>0</v>
      </c>
      <c r="M14" s="310">
        <f t="shared" si="0"/>
        <v>0</v>
      </c>
    </row>
    <row r="15" spans="1:13" s="11" customFormat="1" ht="13.5" thickBot="1">
      <c r="A15" s="231" t="s">
        <v>228</v>
      </c>
      <c r="B15" s="393" t="s">
        <v>12</v>
      </c>
      <c r="C15" s="394">
        <f>SUM(C11:C14)</f>
        <v>500000</v>
      </c>
      <c r="D15" s="394">
        <f>SUM(D11:D14)</f>
        <v>500000</v>
      </c>
      <c r="E15" s="393" t="s">
        <v>12</v>
      </c>
      <c r="F15" s="394">
        <f>SUM(F11:F14)</f>
        <v>0</v>
      </c>
      <c r="G15" s="394">
        <f>SUM(G11:G14)</f>
        <v>0</v>
      </c>
      <c r="H15" s="393" t="s">
        <v>12</v>
      </c>
      <c r="I15" s="394">
        <f>SUM(I11:I14)</f>
        <v>345208.17</v>
      </c>
      <c r="J15" s="394">
        <f>SUM(J11:J14)</f>
        <v>345208.17</v>
      </c>
      <c r="K15" s="393" t="s">
        <v>12</v>
      </c>
      <c r="L15" s="395">
        <f>I15/C15</f>
        <v>0.69041633999999996</v>
      </c>
      <c r="M15" s="396">
        <f>SUM(K15:L15)</f>
        <v>0.69041633999999996</v>
      </c>
    </row>
    <row r="16" spans="1:13" s="11" customFormat="1"/>
    <row r="17" spans="1:18" s="11" customFormat="1" ht="14.25">
      <c r="A17" s="844" t="s">
        <v>229</v>
      </c>
      <c r="B17" s="844"/>
      <c r="C17" s="844"/>
      <c r="D17" s="844"/>
      <c r="E17" s="844"/>
      <c r="F17" s="844"/>
      <c r="G17" s="844"/>
      <c r="H17" s="844"/>
      <c r="I17" s="844"/>
      <c r="J17" s="844"/>
      <c r="K17" s="844"/>
      <c r="L17" s="844"/>
      <c r="M17" s="844"/>
    </row>
    <row r="18" spans="1:18" s="11" customFormat="1" ht="14.25">
      <c r="A18" s="915" t="s">
        <v>500</v>
      </c>
      <c r="B18" s="915"/>
      <c r="C18" s="915"/>
      <c r="D18" s="915"/>
      <c r="E18" s="915"/>
      <c r="F18" s="915"/>
      <c r="G18" s="915"/>
      <c r="H18" s="915"/>
      <c r="I18" s="915"/>
      <c r="J18" s="915"/>
      <c r="K18" s="915"/>
      <c r="L18" s="915"/>
      <c r="M18" s="915"/>
    </row>
    <row r="19" spans="1:18" s="11" customFormat="1" ht="14.25">
      <c r="A19" s="916" t="s">
        <v>497</v>
      </c>
      <c r="B19" s="916"/>
      <c r="C19" s="916"/>
      <c r="D19" s="916"/>
      <c r="E19" s="916"/>
      <c r="F19" s="916"/>
      <c r="G19" s="916"/>
      <c r="H19" s="916"/>
      <c r="I19" s="916"/>
      <c r="J19" s="916"/>
      <c r="K19" s="916"/>
      <c r="L19" s="916"/>
      <c r="M19" s="916"/>
    </row>
    <row r="20" spans="1:18" s="11" customFormat="1" ht="14.25">
      <c r="A20" s="917" t="s">
        <v>499</v>
      </c>
      <c r="B20" s="917"/>
      <c r="C20" s="917"/>
      <c r="D20" s="917"/>
      <c r="E20" s="917"/>
      <c r="F20" s="917"/>
      <c r="G20" s="917"/>
      <c r="H20" s="917"/>
      <c r="I20" s="917"/>
      <c r="J20" s="917"/>
      <c r="K20" s="917"/>
      <c r="L20" s="917"/>
      <c r="M20" s="917"/>
    </row>
    <row r="21" spans="1:18" ht="12.75" customHeight="1">
      <c r="A21" s="907" t="s">
        <v>183</v>
      </c>
      <c r="B21" s="907"/>
      <c r="C21" s="907"/>
      <c r="D21" s="907"/>
      <c r="E21" s="907"/>
      <c r="F21" s="907"/>
      <c r="G21" s="907"/>
      <c r="H21" s="907"/>
      <c r="I21" s="907"/>
      <c r="J21" s="907"/>
      <c r="K21" s="907"/>
      <c r="L21" s="907"/>
      <c r="M21" s="907"/>
      <c r="N21" s="112"/>
      <c r="O21" s="112"/>
      <c r="P21" s="112"/>
      <c r="Q21" s="112"/>
      <c r="R21" s="112"/>
    </row>
    <row r="23" spans="1:18">
      <c r="A23" s="8"/>
      <c r="B23" s="8"/>
      <c r="C23" s="8"/>
      <c r="D23" s="8"/>
      <c r="E23" s="8"/>
      <c r="F23" s="8"/>
      <c r="G23" s="8"/>
      <c r="H23" s="8"/>
      <c r="I23" s="8"/>
      <c r="J23" s="8"/>
      <c r="K23" s="8"/>
      <c r="L23" s="8"/>
      <c r="M23" s="8"/>
      <c r="N23" s="35"/>
      <c r="O23" s="35"/>
      <c r="P23" s="35"/>
      <c r="Q23" s="35"/>
      <c r="R23" s="35"/>
    </row>
    <row r="24" spans="1:18">
      <c r="A24" s="8"/>
      <c r="B24" s="8"/>
      <c r="C24" s="8"/>
      <c r="D24" s="8"/>
      <c r="E24" s="8"/>
      <c r="F24" s="8"/>
      <c r="G24" s="8"/>
      <c r="H24" s="8"/>
      <c r="I24" s="8"/>
      <c r="J24" s="8"/>
      <c r="K24" s="8"/>
      <c r="L24" s="8"/>
      <c r="M24" s="8"/>
      <c r="N24" s="8"/>
      <c r="O24" s="35"/>
      <c r="P24" s="35"/>
      <c r="Q24" s="35"/>
      <c r="R24" s="35"/>
    </row>
    <row r="25" spans="1:18">
      <c r="A25" s="109"/>
      <c r="B25" s="35"/>
      <c r="C25" s="35"/>
      <c r="D25" s="35"/>
      <c r="E25" s="35"/>
      <c r="F25" s="35"/>
      <c r="G25" s="35"/>
      <c r="H25" s="35"/>
      <c r="I25" s="35"/>
      <c r="J25" s="35"/>
      <c r="K25" s="35"/>
      <c r="L25" s="35"/>
      <c r="M25" s="35"/>
      <c r="N25" s="8"/>
      <c r="O25" s="35"/>
      <c r="P25" s="35"/>
      <c r="Q25" s="35"/>
      <c r="R25" s="35"/>
    </row>
    <row r="26" spans="1:18">
      <c r="A26" s="664"/>
    </row>
    <row r="27" spans="1:18">
      <c r="A27" s="665"/>
    </row>
    <row r="28" spans="1:18">
      <c r="A28" s="635"/>
    </row>
    <row r="29" spans="1:18">
      <c r="A29" s="234"/>
    </row>
    <row r="30" spans="1:18">
      <c r="A30" s="234"/>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5"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1"/>
  <sheetViews>
    <sheetView zoomScale="90" zoomScaleNormal="90" workbookViewId="0">
      <selection activeCell="G10" sqref="G10"/>
    </sheetView>
  </sheetViews>
  <sheetFormatPr defaultColWidth="9.28515625" defaultRowHeight="12.75"/>
  <cols>
    <col min="1" max="1" width="32.7109375" style="323" customWidth="1"/>
    <col min="2" max="2" width="10.28515625" style="323" customWidth="1"/>
    <col min="3" max="3" width="18.42578125" style="323" customWidth="1"/>
    <col min="4" max="4" width="21.28515625" style="323" customWidth="1"/>
    <col min="5" max="16384" width="9.28515625" style="323"/>
  </cols>
  <sheetData>
    <row r="1" spans="1:13" ht="30.75" customHeight="1">
      <c r="A1" s="918" t="s">
        <v>544</v>
      </c>
      <c r="B1" s="918"/>
      <c r="C1" s="918"/>
      <c r="D1" s="918"/>
      <c r="E1" s="513"/>
      <c r="F1" s="513"/>
      <c r="G1" s="513"/>
      <c r="H1" s="513"/>
      <c r="I1" s="513"/>
      <c r="J1" s="513"/>
      <c r="K1" s="513"/>
      <c r="L1" s="513"/>
      <c r="M1" s="513"/>
    </row>
    <row r="2" spans="1:13" ht="15.75">
      <c r="A2" s="794" t="s">
        <v>1</v>
      </c>
      <c r="B2" s="794"/>
      <c r="C2" s="794"/>
      <c r="D2" s="794"/>
      <c r="E2" s="145"/>
      <c r="F2" s="145"/>
      <c r="G2" s="145"/>
      <c r="H2" s="145"/>
      <c r="I2" s="145"/>
      <c r="J2" s="145"/>
      <c r="K2" s="145"/>
      <c r="L2" s="145"/>
      <c r="M2" s="145"/>
    </row>
    <row r="3" spans="1:13" ht="15.75">
      <c r="A3" s="799" t="s">
        <v>582</v>
      </c>
      <c r="B3" s="799"/>
      <c r="C3" s="799"/>
      <c r="D3" s="799"/>
      <c r="E3" s="144"/>
      <c r="F3" s="144"/>
      <c r="G3" s="144"/>
      <c r="H3" s="144"/>
      <c r="I3" s="144"/>
      <c r="J3" s="144"/>
      <c r="K3" s="144"/>
      <c r="L3" s="144"/>
      <c r="M3" s="144"/>
    </row>
    <row r="4" spans="1:13" ht="16.5" thickBot="1">
      <c r="A4" s="705"/>
      <c r="B4" s="705"/>
      <c r="C4" s="705"/>
      <c r="D4" s="705"/>
      <c r="E4" s="144"/>
      <c r="F4" s="144"/>
      <c r="G4" s="144"/>
      <c r="H4" s="144"/>
      <c r="I4" s="144"/>
      <c r="J4" s="144"/>
      <c r="K4" s="144"/>
      <c r="L4" s="144"/>
      <c r="M4" s="144"/>
    </row>
    <row r="5" spans="1:13" ht="15.75" thickBot="1">
      <c r="A5" s="922" t="s">
        <v>579</v>
      </c>
      <c r="B5" s="923"/>
      <c r="C5" s="923"/>
      <c r="D5" s="924"/>
    </row>
    <row r="6" spans="1:13" ht="60.75" thickBot="1">
      <c r="A6" s="514" t="s">
        <v>48</v>
      </c>
      <c r="B6" s="514" t="s">
        <v>49</v>
      </c>
      <c r="C6" s="515" t="s">
        <v>230</v>
      </c>
      <c r="D6" s="515" t="s">
        <v>231</v>
      </c>
      <c r="E6" s="516"/>
    </row>
    <row r="7" spans="1:13" ht="26.65" customHeight="1" thickBot="1">
      <c r="A7" s="517" t="s">
        <v>232</v>
      </c>
      <c r="B7" s="518" t="s">
        <v>63</v>
      </c>
      <c r="C7" s="519" t="s">
        <v>12</v>
      </c>
      <c r="D7" s="520" t="s">
        <v>12</v>
      </c>
    </row>
    <row r="8" spans="1:13" ht="26.65" customHeight="1" thickBot="1">
      <c r="A8" s="521"/>
      <c r="B8" s="521"/>
      <c r="C8" s="521"/>
      <c r="D8" s="521"/>
    </row>
    <row r="9" spans="1:13" ht="15.75" thickBot="1">
      <c r="A9" s="922" t="s">
        <v>580</v>
      </c>
      <c r="B9" s="925"/>
      <c r="C9" s="926"/>
      <c r="D9" s="522"/>
    </row>
    <row r="10" spans="1:13" ht="60.75" customHeight="1" thickBot="1">
      <c r="A10" s="514" t="s">
        <v>48</v>
      </c>
      <c r="B10" s="514" t="s">
        <v>49</v>
      </c>
      <c r="C10" s="515" t="s">
        <v>233</v>
      </c>
      <c r="D10" s="523"/>
    </row>
    <row r="11" spans="1:13" ht="25.9" customHeight="1" thickBot="1">
      <c r="A11" s="517" t="s">
        <v>234</v>
      </c>
      <c r="B11" s="518" t="s">
        <v>67</v>
      </c>
      <c r="C11" s="524">
        <v>7927</v>
      </c>
      <c r="D11" s="40"/>
    </row>
    <row r="12" spans="1:13" ht="25.9" customHeight="1">
      <c r="A12" s="521"/>
      <c r="B12" s="521"/>
      <c r="C12" s="521"/>
      <c r="D12" s="40"/>
    </row>
    <row r="13" spans="1:13" ht="13.5" thickBot="1">
      <c r="A13" s="335"/>
      <c r="B13" s="335"/>
      <c r="C13" s="335"/>
      <c r="D13" s="335"/>
    </row>
    <row r="14" spans="1:13" ht="14.25" customHeight="1" thickBot="1">
      <c r="A14" s="919" t="s">
        <v>581</v>
      </c>
      <c r="B14" s="920"/>
      <c r="C14" s="921"/>
      <c r="D14" s="335"/>
    </row>
    <row r="15" spans="1:13" ht="30.75" thickBot="1">
      <c r="A15" s="525" t="s">
        <v>235</v>
      </c>
      <c r="B15" s="526" t="s">
        <v>236</v>
      </c>
      <c r="C15" s="527" t="s">
        <v>237</v>
      </c>
      <c r="D15" s="335"/>
    </row>
    <row r="16" spans="1:13" ht="14.25">
      <c r="A16" s="528"/>
      <c r="B16" s="529"/>
      <c r="C16" s="703"/>
    </row>
    <row r="17" spans="1:4" ht="15" thickBot="1">
      <c r="A17" s="700">
        <v>21055</v>
      </c>
      <c r="B17" s="701">
        <v>33566</v>
      </c>
      <c r="C17" s="702">
        <v>1347</v>
      </c>
    </row>
    <row r="19" spans="1:4" ht="28.5" customHeight="1">
      <c r="A19" s="852" t="s">
        <v>40</v>
      </c>
      <c r="B19" s="853"/>
      <c r="C19" s="853"/>
      <c r="D19" s="853"/>
    </row>
    <row r="21" spans="1:4">
      <c r="A21" s="579"/>
      <c r="B21" s="579"/>
      <c r="C21" s="579"/>
    </row>
  </sheetData>
  <mergeCells count="7">
    <mergeCell ref="A1:D1"/>
    <mergeCell ref="A2:D2"/>
    <mergeCell ref="A3:D3"/>
    <mergeCell ref="A14:C14"/>
    <mergeCell ref="A19:D19"/>
    <mergeCell ref="A5:D5"/>
    <mergeCell ref="A9:C9"/>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topLeftCell="A13" zoomScale="90" zoomScaleNormal="90" workbookViewId="0">
      <selection activeCell="O18" sqref="O18"/>
    </sheetView>
  </sheetViews>
  <sheetFormatPr defaultRowHeight="12.75"/>
  <cols>
    <col min="1" max="1" width="26.42578125" customWidth="1"/>
    <col min="2" max="2" width="8.7109375" customWidth="1"/>
    <col min="3" max="3" width="14.140625" customWidth="1"/>
    <col min="4" max="4" width="14.5703125" bestFit="1" customWidth="1"/>
    <col min="5" max="5" width="8.7109375" customWidth="1"/>
    <col min="6" max="6" width="13.7109375" customWidth="1"/>
    <col min="7" max="7" width="14" customWidth="1"/>
    <col min="8" max="8" width="8.7109375" customWidth="1"/>
    <col min="9" max="9" width="14" customWidth="1"/>
    <col min="10" max="10" width="13.7109375" customWidth="1"/>
    <col min="11" max="13" width="8.7109375" customWidth="1"/>
    <col min="15" max="15" width="11.28515625" bestFit="1" customWidth="1"/>
    <col min="16" max="16" width="9.7109375" bestFit="1" customWidth="1"/>
  </cols>
  <sheetData>
    <row r="1" spans="1:16" s="35" customFormat="1" ht="15.75">
      <c r="A1" s="828" t="s">
        <v>238</v>
      </c>
      <c r="B1" s="828"/>
      <c r="C1" s="828"/>
      <c r="D1" s="828"/>
      <c r="E1" s="828"/>
      <c r="F1" s="828"/>
      <c r="G1" s="828"/>
      <c r="H1" s="828"/>
      <c r="I1" s="828"/>
      <c r="J1" s="828"/>
      <c r="K1" s="828"/>
      <c r="L1" s="828"/>
      <c r="M1" s="828"/>
    </row>
    <row r="2" spans="1:16" s="35" customFormat="1" ht="15.75">
      <c r="A2" s="908" t="s">
        <v>1</v>
      </c>
      <c r="B2" s="908"/>
      <c r="C2" s="908"/>
      <c r="D2" s="908"/>
      <c r="E2" s="908"/>
      <c r="F2" s="908"/>
      <c r="G2" s="908"/>
      <c r="H2" s="908"/>
      <c r="I2" s="908"/>
      <c r="J2" s="908"/>
      <c r="K2" s="908"/>
      <c r="L2" s="908"/>
      <c r="M2" s="908"/>
    </row>
    <row r="3" spans="1:16" ht="17.25" customHeight="1">
      <c r="A3" s="928" t="s">
        <v>582</v>
      </c>
      <c r="B3" s="929"/>
      <c r="C3" s="929"/>
      <c r="D3" s="929"/>
      <c r="E3" s="929"/>
      <c r="F3" s="929"/>
      <c r="G3" s="929"/>
      <c r="H3" s="929"/>
      <c r="I3" s="929"/>
      <c r="J3" s="929"/>
      <c r="K3" s="929"/>
      <c r="L3" s="929"/>
      <c r="M3" s="930"/>
      <c r="N3" s="35"/>
      <c r="O3" s="35"/>
      <c r="P3" s="35"/>
    </row>
    <row r="4" spans="1:16" s="35" customFormat="1" ht="17.25" customHeight="1">
      <c r="A4" s="295"/>
      <c r="B4" s="293"/>
      <c r="C4" s="293"/>
      <c r="D4" s="293"/>
      <c r="E4" s="293"/>
      <c r="F4" s="293"/>
      <c r="G4" s="293"/>
      <c r="H4" s="293"/>
      <c r="I4" s="293"/>
      <c r="J4" s="293"/>
      <c r="K4" s="293"/>
      <c r="L4" s="293"/>
      <c r="M4" s="293"/>
    </row>
    <row r="5" spans="1:16" ht="14.25">
      <c r="A5" s="28"/>
      <c r="B5" s="912" t="s">
        <v>2</v>
      </c>
      <c r="C5" s="912"/>
      <c r="D5" s="912"/>
      <c r="E5" s="912" t="s">
        <v>3</v>
      </c>
      <c r="F5" s="912"/>
      <c r="G5" s="912"/>
      <c r="H5" s="912" t="s">
        <v>4</v>
      </c>
      <c r="I5" s="912"/>
      <c r="J5" s="912"/>
      <c r="K5" s="912" t="s">
        <v>5</v>
      </c>
      <c r="L5" s="912"/>
      <c r="M5" s="912"/>
      <c r="N5" s="35"/>
      <c r="O5" s="35"/>
      <c r="P5" s="35"/>
    </row>
    <row r="6" spans="1:16">
      <c r="A6" s="29" t="s">
        <v>239</v>
      </c>
      <c r="B6" s="566" t="s">
        <v>7</v>
      </c>
      <c r="C6" s="566" t="s">
        <v>8</v>
      </c>
      <c r="D6" s="566" t="s">
        <v>9</v>
      </c>
      <c r="E6" s="566" t="s">
        <v>7</v>
      </c>
      <c r="F6" s="566" t="s">
        <v>8</v>
      </c>
      <c r="G6" s="566" t="s">
        <v>9</v>
      </c>
      <c r="H6" s="566" t="s">
        <v>7</v>
      </c>
      <c r="I6" s="566" t="s">
        <v>8</v>
      </c>
      <c r="J6" s="566" t="s">
        <v>9</v>
      </c>
      <c r="K6" s="566" t="s">
        <v>7</v>
      </c>
      <c r="L6" s="566" t="s">
        <v>8</v>
      </c>
      <c r="M6" s="566" t="s">
        <v>9</v>
      </c>
      <c r="N6" s="35"/>
      <c r="O6" s="35"/>
      <c r="P6" s="35"/>
    </row>
    <row r="7" spans="1:16">
      <c r="A7" s="90" t="s">
        <v>240</v>
      </c>
      <c r="B7" s="157" t="s">
        <v>12</v>
      </c>
      <c r="C7" s="91">
        <v>4004885.09</v>
      </c>
      <c r="D7" s="91">
        <f>SUM(B7:C7)</f>
        <v>4004885.09</v>
      </c>
      <c r="E7" s="157" t="s">
        <v>12</v>
      </c>
      <c r="F7" s="91">
        <v>261015.70999999996</v>
      </c>
      <c r="G7" s="91">
        <f>SUM(E7:F7)</f>
        <v>261015.70999999996</v>
      </c>
      <c r="H7" s="157" t="s">
        <v>12</v>
      </c>
      <c r="I7" s="91">
        <v>1834962.8099999998</v>
      </c>
      <c r="J7" s="91">
        <f>SUM(H7:I7)</f>
        <v>1834962.8099999998</v>
      </c>
      <c r="K7" s="305" t="s">
        <v>12</v>
      </c>
      <c r="L7" s="302">
        <f t="shared" ref="L7:M7" si="0">IF(C7=0, 0, I7/C7)</f>
        <v>0.45818113847556108</v>
      </c>
      <c r="M7" s="303">
        <f t="shared" si="0"/>
        <v>0.45818113847556108</v>
      </c>
      <c r="N7" s="35"/>
      <c r="O7" s="35"/>
      <c r="P7" s="35"/>
    </row>
    <row r="8" spans="1:16" ht="25.5" customHeight="1">
      <c r="A8" s="92" t="s">
        <v>241</v>
      </c>
      <c r="B8" s="157" t="s">
        <v>12</v>
      </c>
      <c r="C8" s="91">
        <v>2966517.9299999997</v>
      </c>
      <c r="D8" s="91">
        <f t="shared" ref="D8:D21" si="1">SUM(B8:C8)</f>
        <v>2966517.9299999997</v>
      </c>
      <c r="E8" s="157" t="s">
        <v>12</v>
      </c>
      <c r="F8" s="91">
        <v>122430.34000000001</v>
      </c>
      <c r="G8" s="91">
        <f t="shared" ref="G8:G11" si="2">SUM(E8:F8)</f>
        <v>122430.34000000001</v>
      </c>
      <c r="H8" s="157" t="s">
        <v>12</v>
      </c>
      <c r="I8" s="91">
        <v>954188.35999999975</v>
      </c>
      <c r="J8" s="91">
        <f t="shared" ref="J8:J17" si="3">SUM(H8:I8)</f>
        <v>954188.35999999975</v>
      </c>
      <c r="K8" s="157" t="s">
        <v>12</v>
      </c>
      <c r="L8" s="302">
        <f t="shared" ref="L8:L10" si="4">IF(C8=0, 0, I8/C8)</f>
        <v>0.32165265220561123</v>
      </c>
      <c r="M8" s="303">
        <f t="shared" ref="M8:M10" si="5">IF(D8=0, 0, J8/D8)</f>
        <v>0.32165265220561123</v>
      </c>
      <c r="N8" s="35"/>
      <c r="O8" s="432"/>
      <c r="P8" s="432"/>
    </row>
    <row r="9" spans="1:16">
      <c r="A9" s="92" t="s">
        <v>242</v>
      </c>
      <c r="B9" s="157" t="s">
        <v>12</v>
      </c>
      <c r="C9" s="91">
        <v>154833.29</v>
      </c>
      <c r="D9" s="91">
        <f t="shared" si="1"/>
        <v>154833.29</v>
      </c>
      <c r="E9" s="157" t="s">
        <v>12</v>
      </c>
      <c r="F9" s="91">
        <v>7098.7500000000018</v>
      </c>
      <c r="G9" s="91">
        <f t="shared" si="2"/>
        <v>7098.7500000000018</v>
      </c>
      <c r="H9" s="157" t="s">
        <v>12</v>
      </c>
      <c r="I9" s="91">
        <v>58701.35</v>
      </c>
      <c r="J9" s="91">
        <f t="shared" si="3"/>
        <v>58701.35</v>
      </c>
      <c r="K9" s="157" t="s">
        <v>12</v>
      </c>
      <c r="L9" s="302">
        <f t="shared" si="4"/>
        <v>0.37912615562195956</v>
      </c>
      <c r="M9" s="303">
        <f t="shared" si="5"/>
        <v>0.37912615562195956</v>
      </c>
      <c r="N9" s="35"/>
      <c r="O9" s="35"/>
      <c r="P9" s="35"/>
    </row>
    <row r="10" spans="1:16" ht="25.5" customHeight="1">
      <c r="A10" s="92" t="s">
        <v>243</v>
      </c>
      <c r="B10" s="157" t="s">
        <v>12</v>
      </c>
      <c r="C10" s="91">
        <v>1037796.2</v>
      </c>
      <c r="D10" s="91">
        <f t="shared" si="1"/>
        <v>1037796.2</v>
      </c>
      <c r="E10" s="157" t="s">
        <v>12</v>
      </c>
      <c r="F10" s="91">
        <v>53180.520000000004</v>
      </c>
      <c r="G10" s="91">
        <f t="shared" si="2"/>
        <v>53180.520000000004</v>
      </c>
      <c r="H10" s="157" t="s">
        <v>12</v>
      </c>
      <c r="I10" s="91">
        <v>466948.52</v>
      </c>
      <c r="J10" s="91">
        <f t="shared" si="3"/>
        <v>466948.52</v>
      </c>
      <c r="K10" s="157" t="s">
        <v>12</v>
      </c>
      <c r="L10" s="302">
        <f t="shared" si="4"/>
        <v>0.44994240680395636</v>
      </c>
      <c r="M10" s="303">
        <f t="shared" si="5"/>
        <v>0.44994240680395636</v>
      </c>
      <c r="N10" s="35"/>
      <c r="O10" s="35"/>
      <c r="P10" s="35"/>
    </row>
    <row r="11" spans="1:16">
      <c r="A11" s="90" t="s">
        <v>244</v>
      </c>
      <c r="B11" s="157" t="s">
        <v>12</v>
      </c>
      <c r="C11" s="91">
        <v>0</v>
      </c>
      <c r="D11" s="91">
        <f t="shared" si="1"/>
        <v>0</v>
      </c>
      <c r="E11" s="157" t="s">
        <v>12</v>
      </c>
      <c r="F11" s="91">
        <v>0</v>
      </c>
      <c r="G11" s="91">
        <f t="shared" si="2"/>
        <v>0</v>
      </c>
      <c r="H11" s="157" t="s">
        <v>12</v>
      </c>
      <c r="I11" s="91">
        <v>0</v>
      </c>
      <c r="J11" s="91">
        <f t="shared" si="3"/>
        <v>0</v>
      </c>
      <c r="K11" s="157" t="s">
        <v>12</v>
      </c>
      <c r="L11" s="302">
        <v>0</v>
      </c>
      <c r="M11" s="303">
        <v>0</v>
      </c>
      <c r="N11" s="35"/>
      <c r="O11" s="35"/>
      <c r="P11" s="35"/>
    </row>
    <row r="12" spans="1:16">
      <c r="A12" s="178"/>
      <c r="B12" s="28"/>
      <c r="C12" s="28"/>
      <c r="D12" s="28"/>
      <c r="E12" s="28"/>
      <c r="F12" s="28"/>
      <c r="G12" s="179"/>
      <c r="H12" s="179"/>
      <c r="I12" s="179"/>
      <c r="J12" s="179"/>
      <c r="K12" s="28"/>
      <c r="L12" s="28"/>
      <c r="M12" s="28"/>
      <c r="N12" s="35"/>
      <c r="O12" s="35"/>
      <c r="P12" s="35"/>
    </row>
    <row r="13" spans="1:16" s="35" customFormat="1">
      <c r="A13" s="90" t="s">
        <v>245</v>
      </c>
      <c r="B13" s="157" t="s">
        <v>12</v>
      </c>
      <c r="C13" s="91">
        <v>437502</v>
      </c>
      <c r="D13" s="91">
        <f t="shared" si="1"/>
        <v>437502</v>
      </c>
      <c r="E13" s="157" t="s">
        <v>12</v>
      </c>
      <c r="F13" s="91">
        <v>0</v>
      </c>
      <c r="G13" s="91">
        <f>SUM(E13:F13)</f>
        <v>0</v>
      </c>
      <c r="H13" s="157" t="s">
        <v>12</v>
      </c>
      <c r="I13" s="91">
        <v>290260.90000000002</v>
      </c>
      <c r="J13" s="91">
        <f t="shared" si="3"/>
        <v>290260.90000000002</v>
      </c>
      <c r="K13" s="157" t="s">
        <v>12</v>
      </c>
      <c r="L13" s="302">
        <f t="shared" ref="L13:L17" si="6">IF(C13=0, 0, I13/C13)</f>
        <v>0.66345045279793013</v>
      </c>
      <c r="M13" s="303">
        <f t="shared" ref="M13:M17" si="7">IF(D13=0, 0, J13/D13)</f>
        <v>0.66345045279793013</v>
      </c>
    </row>
    <row r="14" spans="1:16">
      <c r="A14" s="90" t="s">
        <v>246</v>
      </c>
      <c r="B14" s="157" t="s">
        <v>12</v>
      </c>
      <c r="C14" s="91">
        <v>0</v>
      </c>
      <c r="D14" s="91">
        <f t="shared" si="1"/>
        <v>0</v>
      </c>
      <c r="E14" s="157" t="s">
        <v>12</v>
      </c>
      <c r="F14" s="91">
        <v>0</v>
      </c>
      <c r="G14" s="91">
        <f t="shared" ref="G14:G17" si="8">SUM(E14:F14)</f>
        <v>0</v>
      </c>
      <c r="H14" s="157" t="s">
        <v>12</v>
      </c>
      <c r="I14" s="91">
        <v>0</v>
      </c>
      <c r="J14" s="91">
        <f t="shared" si="3"/>
        <v>0</v>
      </c>
      <c r="K14" s="157" t="s">
        <v>12</v>
      </c>
      <c r="L14" s="302">
        <f t="shared" si="6"/>
        <v>0</v>
      </c>
      <c r="M14" s="303">
        <f t="shared" si="7"/>
        <v>0</v>
      </c>
      <c r="N14" s="35"/>
      <c r="O14" s="35"/>
      <c r="P14" s="35"/>
    </row>
    <row r="15" spans="1:16">
      <c r="A15" s="603" t="s">
        <v>26</v>
      </c>
      <c r="B15" s="157" t="s">
        <v>12</v>
      </c>
      <c r="C15" s="91">
        <v>475858.44</v>
      </c>
      <c r="D15" s="91">
        <f t="shared" si="1"/>
        <v>475858.44</v>
      </c>
      <c r="E15" s="157" t="s">
        <v>12</v>
      </c>
      <c r="F15" s="91">
        <v>36042.930000000008</v>
      </c>
      <c r="G15" s="91">
        <f t="shared" si="8"/>
        <v>36042.930000000008</v>
      </c>
      <c r="H15" s="157" t="s">
        <v>12</v>
      </c>
      <c r="I15" s="91">
        <v>234918.71999999997</v>
      </c>
      <c r="J15" s="91">
        <f t="shared" si="3"/>
        <v>234918.71999999997</v>
      </c>
      <c r="K15" s="157" t="s">
        <v>12</v>
      </c>
      <c r="L15" s="302">
        <f t="shared" si="6"/>
        <v>0.49367353871037778</v>
      </c>
      <c r="M15" s="303">
        <f t="shared" si="7"/>
        <v>0.49367353871037778</v>
      </c>
      <c r="N15" s="35"/>
      <c r="O15" s="35"/>
      <c r="P15" s="35"/>
    </row>
    <row r="16" spans="1:16">
      <c r="A16" s="92" t="s">
        <v>27</v>
      </c>
      <c r="B16" s="157" t="s">
        <v>12</v>
      </c>
      <c r="C16" s="91">
        <v>953728.76</v>
      </c>
      <c r="D16" s="91">
        <f t="shared" si="1"/>
        <v>953728.76</v>
      </c>
      <c r="E16" s="157" t="s">
        <v>12</v>
      </c>
      <c r="F16" s="91">
        <v>81028.999999999985</v>
      </c>
      <c r="G16" s="91">
        <f t="shared" si="8"/>
        <v>81028.999999999985</v>
      </c>
      <c r="H16" s="157" t="s">
        <v>12</v>
      </c>
      <c r="I16" s="91">
        <v>527869.98</v>
      </c>
      <c r="J16" s="91">
        <f t="shared" si="3"/>
        <v>527869.98</v>
      </c>
      <c r="K16" s="157" t="s">
        <v>12</v>
      </c>
      <c r="L16" s="302">
        <f t="shared" si="6"/>
        <v>0.55348019493508827</v>
      </c>
      <c r="M16" s="303">
        <f t="shared" si="7"/>
        <v>0.55348019493508827</v>
      </c>
      <c r="N16" s="35"/>
      <c r="O16" s="35"/>
      <c r="P16" s="35"/>
    </row>
    <row r="17" spans="1:38" ht="14.25">
      <c r="A17" s="603" t="s">
        <v>503</v>
      </c>
      <c r="B17" s="157" t="s">
        <v>12</v>
      </c>
      <c r="C17" s="91">
        <v>60000</v>
      </c>
      <c r="D17" s="91">
        <f t="shared" si="1"/>
        <v>60000</v>
      </c>
      <c r="E17" s="157" t="s">
        <v>12</v>
      </c>
      <c r="F17" s="91">
        <v>0</v>
      </c>
      <c r="G17" s="91">
        <f t="shared" si="8"/>
        <v>0</v>
      </c>
      <c r="H17" s="157" t="s">
        <v>12</v>
      </c>
      <c r="I17" s="91">
        <v>40587.339999999997</v>
      </c>
      <c r="J17" s="91">
        <f t="shared" si="3"/>
        <v>40587.339999999997</v>
      </c>
      <c r="K17" s="157" t="s">
        <v>12</v>
      </c>
      <c r="L17" s="302">
        <f t="shared" si="6"/>
        <v>0.67645566666666657</v>
      </c>
      <c r="M17" s="303">
        <f t="shared" si="7"/>
        <v>0.67645566666666657</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c r="A18" s="178"/>
      <c r="B18" s="28"/>
      <c r="C18" s="28"/>
      <c r="D18" s="28"/>
      <c r="E18" s="28"/>
      <c r="F18" s="28"/>
      <c r="G18" s="28"/>
      <c r="H18" s="28"/>
      <c r="I18" s="28"/>
      <c r="J18" s="28"/>
      <c r="K18" s="28"/>
      <c r="L18" s="28"/>
      <c r="M18" s="2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25.5">
      <c r="A19" s="107" t="s">
        <v>247</v>
      </c>
      <c r="B19" s="415" t="s">
        <v>12</v>
      </c>
      <c r="C19" s="108">
        <f>SUM(C7:C11,C13:C17)</f>
        <v>10091121.709999999</v>
      </c>
      <c r="D19" s="108">
        <f t="shared" si="1"/>
        <v>10091121.709999999</v>
      </c>
      <c r="E19" s="415" t="s">
        <v>12</v>
      </c>
      <c r="F19" s="108">
        <f>SUM(F7:F11,F13:F17)</f>
        <v>560797.25</v>
      </c>
      <c r="G19" s="108">
        <f t="shared" ref="G19:G21" si="9">SUM(E19:F19)</f>
        <v>560797.25</v>
      </c>
      <c r="H19" s="415" t="s">
        <v>12</v>
      </c>
      <c r="I19" s="108">
        <f>SUM(I7:I11,I13:I17)</f>
        <v>4408437.9799999986</v>
      </c>
      <c r="J19" s="108">
        <f t="shared" ref="J19" si="10">SUM(H19:I19)</f>
        <v>4408437.9799999986</v>
      </c>
      <c r="K19" s="415" t="s">
        <v>12</v>
      </c>
      <c r="L19" s="304">
        <f t="shared" ref="L19" si="11">IF(C19=0, 0, I19/C19)</f>
        <v>0.43686302739083693</v>
      </c>
      <c r="M19" s="304">
        <f t="shared" ref="M19" si="12">IF(D19=0, 0, J19/D19)</f>
        <v>0.43686302739083693</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c r="A20" s="178"/>
      <c r="B20" s="28"/>
      <c r="C20" s="28"/>
      <c r="D20" s="28"/>
      <c r="E20" s="28"/>
      <c r="F20" s="28"/>
      <c r="G20" s="28"/>
      <c r="H20" s="28"/>
      <c r="I20" s="28"/>
      <c r="J20" s="28"/>
      <c r="K20" s="28"/>
      <c r="L20" s="28"/>
      <c r="M20" s="28"/>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c r="A21" s="90" t="s">
        <v>248</v>
      </c>
      <c r="B21" s="157" t="s">
        <v>12</v>
      </c>
      <c r="C21" s="410">
        <v>132351979</v>
      </c>
      <c r="D21" s="410">
        <f t="shared" si="1"/>
        <v>132351979</v>
      </c>
      <c r="E21" s="157" t="s">
        <v>12</v>
      </c>
      <c r="F21" s="760">
        <v>6166054</v>
      </c>
      <c r="G21" s="189">
        <f t="shared" si="9"/>
        <v>6166054</v>
      </c>
      <c r="H21" s="157" t="s">
        <v>12</v>
      </c>
      <c r="I21" s="760">
        <v>92416645</v>
      </c>
      <c r="J21" s="189">
        <f>SUM(H21:I21)</f>
        <v>92416645</v>
      </c>
      <c r="K21" s="157" t="s">
        <v>12</v>
      </c>
      <c r="L21" s="302">
        <f t="shared" ref="L21" si="13">IF(C21=0, 0, I21/C21)</f>
        <v>0.6982641717809146</v>
      </c>
      <c r="M21" s="303">
        <f t="shared" ref="M21" si="14">IF(D21=0, 0, J21/D21)</f>
        <v>0.6982641717809146</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c r="A22" s="178"/>
      <c r="B22" s="28"/>
      <c r="C22" s="28"/>
      <c r="D22" s="28"/>
      <c r="E22" s="28"/>
      <c r="F22" s="28"/>
      <c r="G22" s="28"/>
      <c r="H22" s="28"/>
      <c r="I22" s="28"/>
      <c r="J22" s="28"/>
      <c r="K22" s="28"/>
      <c r="L22" s="28"/>
      <c r="M22" s="28"/>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109" customFormat="1" ht="27.75" customHeight="1">
      <c r="A23" s="107" t="s">
        <v>249</v>
      </c>
      <c r="B23" s="415" t="s">
        <v>12</v>
      </c>
      <c r="C23" s="411">
        <f t="shared" ref="C23:J23" si="15">SUM(C19,C21)</f>
        <v>142443100.71000001</v>
      </c>
      <c r="D23" s="411">
        <f t="shared" si="15"/>
        <v>142443100.71000001</v>
      </c>
      <c r="E23" s="415" t="s">
        <v>12</v>
      </c>
      <c r="F23" s="108">
        <f t="shared" si="15"/>
        <v>6726851.25</v>
      </c>
      <c r="G23" s="108">
        <f t="shared" si="15"/>
        <v>6726851.25</v>
      </c>
      <c r="H23" s="415" t="s">
        <v>12</v>
      </c>
      <c r="I23" s="108">
        <f t="shared" si="15"/>
        <v>96825082.980000004</v>
      </c>
      <c r="J23" s="108">
        <f t="shared" si="15"/>
        <v>96825082.980000004</v>
      </c>
      <c r="K23" s="415" t="s">
        <v>12</v>
      </c>
      <c r="L23" s="304">
        <f>I23/C23</f>
        <v>0.67974568439875682</v>
      </c>
      <c r="M23" s="304">
        <f>J23/D23</f>
        <v>0.67974568439875682</v>
      </c>
    </row>
    <row r="24" spans="1:38" s="30" customFormat="1" ht="11.25">
      <c r="A24" s="180"/>
      <c r="B24" s="181"/>
      <c r="C24" s="181"/>
      <c r="D24" s="181"/>
      <c r="E24" s="182"/>
      <c r="F24" s="181"/>
      <c r="G24" s="181"/>
      <c r="H24" s="181"/>
      <c r="I24" s="181"/>
      <c r="J24" s="181"/>
      <c r="K24" s="181"/>
      <c r="L24" s="181"/>
      <c r="M24" s="181"/>
    </row>
    <row r="25" spans="1:38" s="31" customFormat="1">
      <c r="A25" s="41" t="s">
        <v>250</v>
      </c>
      <c r="B25" s="183"/>
      <c r="C25" s="183"/>
      <c r="D25" s="183"/>
      <c r="E25" s="183"/>
      <c r="F25" s="183"/>
      <c r="G25" s="183"/>
      <c r="H25" s="183"/>
      <c r="I25" s="183"/>
      <c r="J25" s="183"/>
      <c r="K25" s="183"/>
      <c r="L25" s="183"/>
      <c r="M25" s="183"/>
      <c r="N25" s="30"/>
      <c r="AC25" s="30"/>
      <c r="AD25" s="30"/>
      <c r="AE25" s="30"/>
      <c r="AF25" s="30"/>
      <c r="AG25" s="30"/>
      <c r="AH25" s="30"/>
      <c r="AI25" s="30"/>
      <c r="AJ25" s="30"/>
      <c r="AK25" s="30"/>
      <c r="AL25" s="30"/>
    </row>
    <row r="26" spans="1:38" s="31" customFormat="1" ht="25.5">
      <c r="A26" s="43" t="s">
        <v>251</v>
      </c>
      <c r="B26" s="184" t="s">
        <v>252</v>
      </c>
      <c r="C26" s="184"/>
      <c r="D26" s="184"/>
      <c r="E26" s="185"/>
      <c r="F26" s="185"/>
      <c r="G26" s="179"/>
      <c r="H26" s="185"/>
      <c r="I26" s="185"/>
      <c r="J26" s="179"/>
      <c r="K26" s="186"/>
      <c r="L26" s="184"/>
      <c r="M26" s="186"/>
      <c r="N26" s="30"/>
      <c r="O26" s="32"/>
      <c r="P26" s="32"/>
      <c r="AC26" s="30"/>
      <c r="AD26" s="30"/>
      <c r="AE26" s="30"/>
      <c r="AF26" s="30"/>
      <c r="AG26" s="30"/>
      <c r="AH26" s="30"/>
      <c r="AI26" s="30"/>
      <c r="AJ26" s="30"/>
      <c r="AK26" s="30"/>
      <c r="AL26" s="30"/>
    </row>
    <row r="27" spans="1:38" s="31" customFormat="1" ht="23.25" customHeight="1">
      <c r="A27" s="64" t="s">
        <v>253</v>
      </c>
      <c r="B27" s="184"/>
      <c r="C27" s="184"/>
      <c r="D27" s="184"/>
      <c r="E27" s="157" t="s">
        <v>12</v>
      </c>
      <c r="F27" s="91">
        <v>598122.57272000017</v>
      </c>
      <c r="G27" s="91">
        <f t="shared" ref="G27" si="16">SUM(E27:F27)</f>
        <v>598122.57272000017</v>
      </c>
      <c r="H27" s="157" t="s">
        <v>12</v>
      </c>
      <c r="I27" s="91">
        <v>9761261.015680002</v>
      </c>
      <c r="J27" s="91">
        <f t="shared" ref="J27" si="17">SUM(H27:I27)</f>
        <v>9761261.015680002</v>
      </c>
      <c r="K27" s="186"/>
      <c r="L27" s="184"/>
      <c r="M27" s="186"/>
      <c r="N27" s="30"/>
      <c r="O27" s="32"/>
      <c r="P27" s="32"/>
      <c r="AC27" s="30"/>
      <c r="AD27" s="30"/>
      <c r="AE27" s="30"/>
      <c r="AF27" s="30"/>
      <c r="AG27" s="30"/>
      <c r="AH27" s="30"/>
      <c r="AI27" s="30"/>
      <c r="AJ27" s="30"/>
      <c r="AK27" s="30"/>
      <c r="AL27" s="30"/>
    </row>
    <row r="28" spans="1:38" s="31" customFormat="1" ht="25.5">
      <c r="A28" s="64" t="s">
        <v>254</v>
      </c>
      <c r="B28" s="184"/>
      <c r="C28" s="184"/>
      <c r="D28" s="184"/>
      <c r="E28" s="185"/>
      <c r="F28" s="185"/>
      <c r="G28" s="179"/>
      <c r="H28" s="185"/>
      <c r="I28" s="185"/>
      <c r="J28" s="179"/>
      <c r="K28" s="187"/>
      <c r="L28" s="188"/>
      <c r="M28" s="187"/>
      <c r="N28" s="30"/>
      <c r="O28" s="32"/>
      <c r="P28" s="32"/>
      <c r="AC28" s="30"/>
      <c r="AD28" s="30"/>
      <c r="AE28" s="30"/>
      <c r="AF28" s="30"/>
      <c r="AG28" s="30"/>
      <c r="AH28" s="30"/>
      <c r="AI28" s="30"/>
      <c r="AJ28" s="30"/>
      <c r="AK28" s="30"/>
      <c r="AL28" s="30"/>
    </row>
    <row r="29" spans="1:38" s="31" customFormat="1" ht="15.75" customHeight="1">
      <c r="A29" s="42" t="s">
        <v>255</v>
      </c>
      <c r="B29" s="184"/>
      <c r="C29" s="184"/>
      <c r="D29" s="184"/>
      <c r="E29" s="185"/>
      <c r="F29" s="185"/>
      <c r="G29" s="179"/>
      <c r="H29" s="185"/>
      <c r="I29" s="185"/>
      <c r="J29" s="179"/>
      <c r="K29" s="186"/>
      <c r="L29" s="184"/>
      <c r="M29" s="186"/>
      <c r="N29" s="30"/>
      <c r="P29" s="32"/>
      <c r="AC29" s="30"/>
      <c r="AD29" s="30"/>
      <c r="AE29" s="30"/>
      <c r="AF29" s="30"/>
      <c r="AG29" s="30"/>
      <c r="AH29" s="30"/>
      <c r="AI29" s="30"/>
      <c r="AJ29" s="30"/>
      <c r="AK29" s="30"/>
      <c r="AL29" s="30"/>
    </row>
    <row r="30" spans="1:38" s="31" customFormat="1" ht="25.5">
      <c r="A30" s="42" t="s">
        <v>256</v>
      </c>
      <c r="B30" s="184"/>
      <c r="C30" s="184"/>
      <c r="D30" s="184"/>
      <c r="E30" s="157" t="s">
        <v>12</v>
      </c>
      <c r="F30" s="91">
        <f t="shared" ref="F30:G30" si="18">SUM(F26:F29)</f>
        <v>598122.57272000017</v>
      </c>
      <c r="G30" s="91">
        <f t="shared" si="18"/>
        <v>598122.57272000017</v>
      </c>
      <c r="H30" s="157" t="s">
        <v>12</v>
      </c>
      <c r="I30" s="91">
        <f t="shared" ref="I30:J30" si="19">SUM(I26:I29)</f>
        <v>9761261.015680002</v>
      </c>
      <c r="J30" s="91">
        <f t="shared" si="19"/>
        <v>9761261.015680002</v>
      </c>
      <c r="K30" s="186"/>
      <c r="L30" s="184"/>
      <c r="M30" s="186"/>
      <c r="N30" s="30"/>
      <c r="O30" s="32"/>
      <c r="P30" s="32"/>
      <c r="AC30" s="30"/>
      <c r="AD30" s="30"/>
      <c r="AE30" s="30"/>
      <c r="AF30" s="30"/>
      <c r="AG30" s="30"/>
      <c r="AH30" s="30"/>
      <c r="AI30" s="30"/>
      <c r="AJ30" s="30"/>
      <c r="AK30" s="30"/>
      <c r="AL30" s="30"/>
    </row>
    <row r="31" spans="1:38" s="30" customFormat="1">
      <c r="A31" s="927"/>
      <c r="B31" s="927"/>
      <c r="C31" s="927"/>
      <c r="D31" s="927"/>
      <c r="E31" s="927"/>
      <c r="F31" s="927"/>
      <c r="G31" s="927"/>
      <c r="H31" s="927"/>
      <c r="I31" s="927"/>
      <c r="J31" s="927"/>
      <c r="K31" s="927"/>
      <c r="L31" s="927"/>
      <c r="M31" s="927"/>
    </row>
    <row r="32" spans="1:38" s="30" customFormat="1" ht="12.75" customHeight="1">
      <c r="A32" s="94" t="s">
        <v>31</v>
      </c>
      <c r="B32" s="184"/>
      <c r="C32" s="184"/>
      <c r="D32" s="184"/>
      <c r="E32" s="157" t="s">
        <v>12</v>
      </c>
      <c r="F32" s="91">
        <v>156009.06</v>
      </c>
      <c r="G32" s="91">
        <f>SUM(E32:F32)</f>
        <v>156009.06</v>
      </c>
      <c r="H32" s="157" t="s">
        <v>12</v>
      </c>
      <c r="I32" s="93">
        <v>1083050.46</v>
      </c>
      <c r="J32" s="557">
        <f>SUM(H32:I32)</f>
        <v>1083050.46</v>
      </c>
      <c r="K32" s="186"/>
      <c r="L32" s="186"/>
      <c r="M32" s="186"/>
      <c r="N32" s="33"/>
      <c r="P32" s="34"/>
    </row>
    <row r="34" spans="1:13" s="35" customFormat="1" ht="14.25">
      <c r="A34" s="844" t="s">
        <v>501</v>
      </c>
      <c r="B34" s="844"/>
      <c r="C34" s="844"/>
      <c r="D34" s="844"/>
      <c r="E34" s="844"/>
      <c r="F34" s="844"/>
      <c r="G34" s="844"/>
      <c r="H34" s="844"/>
      <c r="I34" s="844"/>
      <c r="J34" s="844"/>
      <c r="K34" s="844"/>
      <c r="L34" s="844"/>
      <c r="M34" s="844"/>
    </row>
    <row r="35" spans="1:13" ht="14.25">
      <c r="A35" s="844" t="s">
        <v>505</v>
      </c>
      <c r="B35" s="844"/>
      <c r="C35" s="844"/>
      <c r="D35" s="844"/>
      <c r="E35" s="844"/>
      <c r="F35" s="844"/>
      <c r="G35" s="844"/>
      <c r="H35" s="844"/>
      <c r="I35" s="844"/>
      <c r="J35" s="844"/>
      <c r="K35" s="844"/>
      <c r="L35" s="844"/>
      <c r="M35" s="844"/>
    </row>
    <row r="36" spans="1:13">
      <c r="A36" s="804" t="s">
        <v>502</v>
      </c>
      <c r="B36" s="804"/>
      <c r="C36" s="804"/>
      <c r="D36" s="804"/>
      <c r="E36" s="804"/>
      <c r="F36" s="804"/>
      <c r="G36" s="804"/>
      <c r="H36" s="804"/>
      <c r="I36" s="804"/>
      <c r="J36" s="804"/>
      <c r="K36" s="804"/>
      <c r="L36" s="804"/>
      <c r="M36" s="804"/>
    </row>
    <row r="37" spans="1:13">
      <c r="A37" s="11"/>
    </row>
  </sheetData>
  <mergeCells count="11">
    <mergeCell ref="A34:M34"/>
    <mergeCell ref="A35:M35"/>
    <mergeCell ref="A36:M36"/>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82"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topLeftCell="C1" zoomScale="90" zoomScaleNormal="90" workbookViewId="0">
      <selection activeCell="R27" sqref="R27"/>
    </sheetView>
  </sheetViews>
  <sheetFormatPr defaultColWidth="9.42578125" defaultRowHeight="12.75"/>
  <cols>
    <col min="1" max="1" width="11.42578125" style="11" customWidth="1"/>
    <col min="2" max="2" width="11.7109375" style="11" customWidth="1"/>
    <col min="3" max="3" width="11.42578125" style="11" customWidth="1"/>
    <col min="4" max="4" width="11.7109375" style="11" customWidth="1"/>
    <col min="5" max="5" width="10.28515625" style="11" customWidth="1"/>
    <col min="6" max="7" width="7.28515625" style="11" customWidth="1"/>
    <col min="8" max="8" width="6.85546875" style="11" customWidth="1"/>
    <col min="9" max="9" width="9.7109375" style="11" customWidth="1"/>
    <col min="10" max="10" width="9.85546875" style="11" customWidth="1"/>
    <col min="11" max="12" width="10.5703125" style="11" customWidth="1"/>
    <col min="13" max="13" width="11.5703125" style="11" customWidth="1"/>
    <col min="14" max="14" width="10.28515625" style="11" customWidth="1"/>
    <col min="15" max="15" width="13.7109375" style="11" customWidth="1"/>
    <col min="16" max="16" width="10.140625" style="11" customWidth="1"/>
    <col min="17" max="17" width="7.28515625" style="11" customWidth="1"/>
    <col min="18" max="18" width="13.28515625" style="11" customWidth="1"/>
    <col min="19" max="19" width="8.85546875" style="11" customWidth="1"/>
    <col min="20" max="20" width="9.5703125" style="11" customWidth="1"/>
    <col min="21" max="21" width="8.28515625" style="11" bestFit="1" customWidth="1"/>
    <col min="22" max="22" width="9.28515625" style="11" customWidth="1"/>
    <col min="23" max="23" width="11.85546875" style="11" customWidth="1"/>
    <col min="24" max="24" width="10.5703125" style="11" customWidth="1"/>
    <col min="25" max="25" width="11.5703125" style="11" customWidth="1"/>
    <col min="26" max="26" width="10.42578125" style="11" customWidth="1"/>
    <col min="27" max="16384" width="9.42578125" style="11"/>
  </cols>
  <sheetData>
    <row r="1" spans="1:25" ht="15.75">
      <c r="A1" s="932" t="s">
        <v>257</v>
      </c>
      <c r="B1" s="932"/>
      <c r="C1" s="932"/>
      <c r="D1" s="932"/>
      <c r="E1" s="932"/>
      <c r="F1" s="932"/>
      <c r="G1" s="932"/>
      <c r="H1" s="932"/>
      <c r="I1" s="932"/>
      <c r="J1" s="932"/>
      <c r="K1" s="932"/>
      <c r="L1" s="932"/>
      <c r="M1" s="932"/>
      <c r="N1" s="932"/>
      <c r="O1" s="932"/>
      <c r="P1" s="932"/>
      <c r="Q1" s="932"/>
      <c r="R1" s="932"/>
      <c r="S1" s="932"/>
      <c r="T1" s="932"/>
      <c r="U1" s="932"/>
      <c r="V1" s="932"/>
      <c r="W1" s="932"/>
      <c r="X1" s="932"/>
      <c r="Y1" s="932"/>
    </row>
    <row r="2" spans="1:25" ht="15.75">
      <c r="A2" s="933" t="s">
        <v>1</v>
      </c>
      <c r="B2" s="933"/>
      <c r="C2" s="933"/>
      <c r="D2" s="933"/>
      <c r="E2" s="933"/>
      <c r="F2" s="933"/>
      <c r="G2" s="933"/>
      <c r="H2" s="933"/>
      <c r="I2" s="933"/>
      <c r="J2" s="933"/>
      <c r="K2" s="933"/>
      <c r="L2" s="933"/>
      <c r="M2" s="933"/>
      <c r="N2" s="933"/>
      <c r="O2" s="933"/>
      <c r="P2" s="933"/>
      <c r="Q2" s="933"/>
      <c r="R2" s="933"/>
      <c r="S2" s="933"/>
      <c r="T2" s="933"/>
      <c r="U2" s="933"/>
      <c r="V2" s="933"/>
      <c r="W2" s="933"/>
      <c r="X2" s="933"/>
      <c r="Y2" s="933"/>
    </row>
    <row r="3" spans="1:25" ht="15.75">
      <c r="A3" s="857" t="s">
        <v>583</v>
      </c>
      <c r="B3" s="857"/>
      <c r="C3" s="857"/>
      <c r="D3" s="857"/>
      <c r="E3" s="857"/>
      <c r="F3" s="857"/>
      <c r="G3" s="857"/>
      <c r="H3" s="857"/>
      <c r="I3" s="857"/>
      <c r="J3" s="857"/>
      <c r="K3" s="857"/>
      <c r="L3" s="857"/>
      <c r="M3" s="857"/>
      <c r="N3" s="857"/>
      <c r="O3" s="857"/>
      <c r="P3" s="857"/>
      <c r="Q3" s="857"/>
      <c r="R3" s="857"/>
      <c r="S3" s="857"/>
      <c r="T3" s="857"/>
      <c r="U3" s="857"/>
      <c r="V3" s="857"/>
      <c r="W3" s="857"/>
      <c r="X3" s="857"/>
      <c r="Y3" s="857"/>
    </row>
    <row r="4" spans="1:25" ht="16.5" thickBot="1">
      <c r="A4" s="291"/>
      <c r="B4" s="292"/>
      <c r="C4" s="292"/>
      <c r="D4" s="292"/>
      <c r="E4" s="292"/>
      <c r="F4" s="292"/>
      <c r="G4" s="292"/>
      <c r="H4" s="292"/>
      <c r="I4" s="292"/>
      <c r="J4" s="292"/>
      <c r="K4" s="292"/>
      <c r="L4" s="292"/>
      <c r="M4" s="292"/>
      <c r="N4" s="292"/>
      <c r="O4" s="292"/>
      <c r="P4" s="292"/>
      <c r="Q4" s="292"/>
      <c r="R4" s="292"/>
      <c r="S4" s="292"/>
      <c r="T4" s="292"/>
      <c r="U4" s="292"/>
      <c r="V4" s="63"/>
      <c r="W4" s="63"/>
      <c r="X4" s="63"/>
      <c r="Y4" s="63"/>
    </row>
    <row r="5" spans="1:25" ht="14.25" customHeight="1" thickBot="1">
      <c r="A5" s="937">
        <v>2019</v>
      </c>
      <c r="B5" s="965" t="s">
        <v>258</v>
      </c>
      <c r="C5" s="966"/>
      <c r="D5" s="966"/>
      <c r="E5" s="966"/>
      <c r="F5" s="963"/>
      <c r="G5" s="963"/>
      <c r="H5" s="963"/>
      <c r="I5" s="963"/>
      <c r="J5" s="963"/>
      <c r="K5" s="964"/>
      <c r="L5" s="951" t="s">
        <v>259</v>
      </c>
      <c r="M5" s="952"/>
      <c r="N5" s="952"/>
      <c r="O5" s="953"/>
      <c r="P5" s="962" t="s">
        <v>260</v>
      </c>
      <c r="Q5" s="963"/>
      <c r="R5" s="963"/>
      <c r="S5" s="963"/>
      <c r="T5" s="964"/>
      <c r="U5" s="940" t="s">
        <v>261</v>
      </c>
      <c r="V5" s="941"/>
      <c r="W5" s="946" t="s">
        <v>262</v>
      </c>
      <c r="X5" s="959" t="s">
        <v>263</v>
      </c>
      <c r="Y5" s="934" t="s">
        <v>264</v>
      </c>
    </row>
    <row r="6" spans="1:25" ht="12.75" customHeight="1">
      <c r="A6" s="938"/>
      <c r="B6" s="954" t="s">
        <v>265</v>
      </c>
      <c r="C6" s="955"/>
      <c r="D6" s="955"/>
      <c r="E6" s="956"/>
      <c r="F6" s="968" t="s">
        <v>266</v>
      </c>
      <c r="G6" s="969"/>
      <c r="H6" s="969"/>
      <c r="I6" s="969"/>
      <c r="J6" s="970"/>
      <c r="K6" s="957" t="s">
        <v>267</v>
      </c>
      <c r="L6" s="942" t="s">
        <v>268</v>
      </c>
      <c r="M6" s="949" t="s">
        <v>269</v>
      </c>
      <c r="N6" s="949" t="s">
        <v>270</v>
      </c>
      <c r="O6" s="934" t="s">
        <v>271</v>
      </c>
      <c r="P6" s="942" t="s">
        <v>272</v>
      </c>
      <c r="Q6" s="949" t="s">
        <v>273</v>
      </c>
      <c r="R6" s="949" t="s">
        <v>274</v>
      </c>
      <c r="S6" s="959" t="s">
        <v>275</v>
      </c>
      <c r="T6" s="957" t="s">
        <v>276</v>
      </c>
      <c r="U6" s="942" t="s">
        <v>277</v>
      </c>
      <c r="V6" s="944" t="s">
        <v>278</v>
      </c>
      <c r="W6" s="947"/>
      <c r="X6" s="960"/>
      <c r="Y6" s="935"/>
    </row>
    <row r="7" spans="1:25" ht="47.25" customHeight="1" thickBot="1">
      <c r="A7" s="939"/>
      <c r="B7" s="568" t="s">
        <v>279</v>
      </c>
      <c r="C7" s="569" t="s">
        <v>280</v>
      </c>
      <c r="D7" s="569" t="s">
        <v>281</v>
      </c>
      <c r="E7" s="570" t="s">
        <v>282</v>
      </c>
      <c r="F7" s="568" t="s">
        <v>283</v>
      </c>
      <c r="G7" s="569" t="s">
        <v>284</v>
      </c>
      <c r="H7" s="569" t="s">
        <v>285</v>
      </c>
      <c r="I7" s="381" t="s">
        <v>286</v>
      </c>
      <c r="J7" s="382" t="s">
        <v>287</v>
      </c>
      <c r="K7" s="958"/>
      <c r="L7" s="943"/>
      <c r="M7" s="950"/>
      <c r="N7" s="950"/>
      <c r="O7" s="936"/>
      <c r="P7" s="943"/>
      <c r="Q7" s="950"/>
      <c r="R7" s="950"/>
      <c r="S7" s="967"/>
      <c r="T7" s="958"/>
      <c r="U7" s="943"/>
      <c r="V7" s="945"/>
      <c r="W7" s="948"/>
      <c r="X7" s="961"/>
      <c r="Y7" s="936"/>
    </row>
    <row r="8" spans="1:25">
      <c r="A8" s="540" t="s">
        <v>202</v>
      </c>
      <c r="B8" s="68">
        <v>1818</v>
      </c>
      <c r="C8" s="75">
        <v>1953</v>
      </c>
      <c r="D8" s="75">
        <v>69</v>
      </c>
      <c r="E8" s="76">
        <f t="shared" ref="E8:E15" si="0">SUM(B8:D8)</f>
        <v>3840</v>
      </c>
      <c r="F8" s="68">
        <v>5973</v>
      </c>
      <c r="G8" s="75">
        <v>5159</v>
      </c>
      <c r="H8" s="75">
        <v>3754</v>
      </c>
      <c r="I8" s="44">
        <v>0</v>
      </c>
      <c r="J8" s="75">
        <f t="shared" ref="J8:J10" si="1">SUM(F8:I8)</f>
        <v>14886</v>
      </c>
      <c r="K8" s="77">
        <f t="shared" ref="K8:K10" si="2">E8+J8</f>
        <v>18726</v>
      </c>
      <c r="L8" s="417">
        <v>15393</v>
      </c>
      <c r="M8" s="45">
        <v>12286</v>
      </c>
      <c r="N8" s="62">
        <v>14923</v>
      </c>
      <c r="O8" s="418">
        <f t="shared" ref="O8:O15" si="3">SUM(L8:N8)</f>
        <v>42602</v>
      </c>
      <c r="P8" s="545">
        <v>13111</v>
      </c>
      <c r="Q8" s="416">
        <v>3125</v>
      </c>
      <c r="R8" s="416">
        <v>436</v>
      </c>
      <c r="S8" s="416">
        <v>4386</v>
      </c>
      <c r="T8" s="80">
        <f t="shared" ref="T8:T10" si="4">SUM(P8:S8)</f>
        <v>21058</v>
      </c>
      <c r="U8" s="79">
        <f t="shared" ref="U8" si="5">K8+O8</f>
        <v>61328</v>
      </c>
      <c r="V8" s="80">
        <f t="shared" ref="V8" si="6">K8-T8</f>
        <v>-2332</v>
      </c>
      <c r="W8" s="536">
        <v>1613195</v>
      </c>
      <c r="X8" s="537">
        <v>1680462.8832675118</v>
      </c>
      <c r="Y8" s="655">
        <f t="shared" ref="Y8:Y15" si="7">W8/X8</f>
        <v>0.95997062241760711</v>
      </c>
    </row>
    <row r="9" spans="1:25">
      <c r="A9" s="541" t="s">
        <v>203</v>
      </c>
      <c r="B9" s="81">
        <v>1489</v>
      </c>
      <c r="C9" s="82">
        <v>1695</v>
      </c>
      <c r="D9" s="82">
        <v>0</v>
      </c>
      <c r="E9" s="76">
        <f t="shared" si="0"/>
        <v>3184</v>
      </c>
      <c r="F9" s="81">
        <v>7828</v>
      </c>
      <c r="G9" s="82">
        <v>8160</v>
      </c>
      <c r="H9" s="82">
        <v>10248</v>
      </c>
      <c r="I9" s="44">
        <v>0</v>
      </c>
      <c r="J9" s="75">
        <f t="shared" si="1"/>
        <v>26236</v>
      </c>
      <c r="K9" s="77">
        <f t="shared" si="2"/>
        <v>29420</v>
      </c>
      <c r="L9" s="419">
        <v>8886</v>
      </c>
      <c r="M9" s="70">
        <v>9830</v>
      </c>
      <c r="N9" s="71">
        <v>12280</v>
      </c>
      <c r="O9" s="418">
        <f t="shared" si="3"/>
        <v>30996</v>
      </c>
      <c r="P9" s="545">
        <v>14198</v>
      </c>
      <c r="Q9" s="416">
        <v>2683</v>
      </c>
      <c r="R9" s="416">
        <v>469</v>
      </c>
      <c r="S9" s="416">
        <v>12211</v>
      </c>
      <c r="T9" s="80">
        <f t="shared" si="4"/>
        <v>29561</v>
      </c>
      <c r="U9" s="79">
        <f t="shared" ref="U9:U10" si="8">K9+O9</f>
        <v>60416</v>
      </c>
      <c r="V9" s="80">
        <f t="shared" ref="V9:V10" si="9">K9-T9</f>
        <v>-141</v>
      </c>
      <c r="W9" s="342">
        <v>1613054</v>
      </c>
      <c r="X9" s="71">
        <v>1680463</v>
      </c>
      <c r="Y9" s="55">
        <f t="shared" si="7"/>
        <v>0.95988665028626041</v>
      </c>
    </row>
    <row r="10" spans="1:25">
      <c r="A10" s="541" t="s">
        <v>204</v>
      </c>
      <c r="B10" s="81">
        <v>1597</v>
      </c>
      <c r="C10" s="82">
        <v>1954</v>
      </c>
      <c r="D10" s="82">
        <v>214</v>
      </c>
      <c r="E10" s="76">
        <f t="shared" si="0"/>
        <v>3765</v>
      </c>
      <c r="F10" s="81">
        <v>7631</v>
      </c>
      <c r="G10" s="82">
        <v>8510</v>
      </c>
      <c r="H10" s="82">
        <v>11901</v>
      </c>
      <c r="I10" s="44">
        <v>0</v>
      </c>
      <c r="J10" s="75">
        <f t="shared" si="1"/>
        <v>28042</v>
      </c>
      <c r="K10" s="77">
        <f t="shared" si="2"/>
        <v>31807</v>
      </c>
      <c r="L10" s="419">
        <v>10950</v>
      </c>
      <c r="M10" s="70">
        <v>11780</v>
      </c>
      <c r="N10" s="71">
        <v>21438</v>
      </c>
      <c r="O10" s="418">
        <f t="shared" si="3"/>
        <v>44168</v>
      </c>
      <c r="P10" s="545">
        <v>10861</v>
      </c>
      <c r="Q10" s="416">
        <v>2229</v>
      </c>
      <c r="R10" s="416">
        <v>359</v>
      </c>
      <c r="S10" s="416">
        <v>17273</v>
      </c>
      <c r="T10" s="80">
        <f t="shared" si="4"/>
        <v>30722</v>
      </c>
      <c r="U10" s="79">
        <f t="shared" si="8"/>
        <v>75975</v>
      </c>
      <c r="V10" s="80">
        <f t="shared" si="9"/>
        <v>1085</v>
      </c>
      <c r="W10" s="81">
        <v>1614139</v>
      </c>
      <c r="X10" s="71">
        <v>1680463</v>
      </c>
      <c r="Y10" s="55">
        <f t="shared" si="7"/>
        <v>0.96053230568004178</v>
      </c>
    </row>
    <row r="11" spans="1:25">
      <c r="A11" s="541" t="s">
        <v>205</v>
      </c>
      <c r="B11" s="81">
        <v>1429</v>
      </c>
      <c r="C11" s="82">
        <v>1764</v>
      </c>
      <c r="D11" s="82">
        <v>221</v>
      </c>
      <c r="E11" s="76">
        <f t="shared" si="0"/>
        <v>3414</v>
      </c>
      <c r="F11" s="81">
        <v>6748</v>
      </c>
      <c r="G11" s="82">
        <v>6979</v>
      </c>
      <c r="H11" s="82">
        <v>11476</v>
      </c>
      <c r="I11" s="44">
        <v>4</v>
      </c>
      <c r="J11" s="75">
        <f t="shared" ref="J11" si="10">SUM(F11:I11)</f>
        <v>25207</v>
      </c>
      <c r="K11" s="77">
        <f t="shared" ref="K11" si="11">E11+J11</f>
        <v>28621</v>
      </c>
      <c r="L11" s="419">
        <v>9990</v>
      </c>
      <c r="M11" s="70">
        <v>11081</v>
      </c>
      <c r="N11" s="71">
        <v>20069</v>
      </c>
      <c r="O11" s="418">
        <f t="shared" si="3"/>
        <v>41140</v>
      </c>
      <c r="P11" s="545">
        <v>8740</v>
      </c>
      <c r="Q11" s="416">
        <v>1966</v>
      </c>
      <c r="R11" s="416">
        <v>333</v>
      </c>
      <c r="S11" s="416">
        <v>10924</v>
      </c>
      <c r="T11" s="80">
        <f t="shared" ref="T11" si="12">SUM(P11:S11)</f>
        <v>21963</v>
      </c>
      <c r="U11" s="79">
        <f t="shared" ref="U11" si="13">K11+O11</f>
        <v>69761</v>
      </c>
      <c r="V11" s="80">
        <f t="shared" ref="V11" si="14">K11-T11</f>
        <v>6658</v>
      </c>
      <c r="W11" s="81">
        <v>1620797</v>
      </c>
      <c r="X11" s="75">
        <v>1683842</v>
      </c>
      <c r="Y11" s="55">
        <f t="shared" si="7"/>
        <v>0.96255883865588343</v>
      </c>
    </row>
    <row r="12" spans="1:25">
      <c r="A12" s="541" t="s">
        <v>206</v>
      </c>
      <c r="B12" s="81">
        <v>1409</v>
      </c>
      <c r="C12" s="82">
        <v>1799</v>
      </c>
      <c r="D12" s="82">
        <v>156</v>
      </c>
      <c r="E12" s="76">
        <f t="shared" si="0"/>
        <v>3364</v>
      </c>
      <c r="F12" s="81">
        <v>5032</v>
      </c>
      <c r="G12" s="82">
        <v>6175</v>
      </c>
      <c r="H12" s="82">
        <v>10433</v>
      </c>
      <c r="I12" s="44">
        <v>0</v>
      </c>
      <c r="J12" s="75">
        <f t="shared" ref="J12" si="15">SUM(F12:I12)</f>
        <v>21640</v>
      </c>
      <c r="K12" s="77">
        <f t="shared" ref="K12" si="16">E12+J12</f>
        <v>25004</v>
      </c>
      <c r="L12" s="419">
        <v>15955</v>
      </c>
      <c r="M12" s="70">
        <v>11395</v>
      </c>
      <c r="N12" s="71">
        <v>18471</v>
      </c>
      <c r="O12" s="418">
        <f t="shared" si="3"/>
        <v>45821</v>
      </c>
      <c r="P12" s="545">
        <v>8372</v>
      </c>
      <c r="Q12" s="416">
        <v>2297</v>
      </c>
      <c r="R12" s="416">
        <v>387</v>
      </c>
      <c r="S12" s="416">
        <v>13183</v>
      </c>
      <c r="T12" s="80">
        <f t="shared" ref="T12" si="17">SUM(P12:S12)</f>
        <v>24239</v>
      </c>
      <c r="U12" s="79">
        <f t="shared" ref="U12" si="18">K12+O12</f>
        <v>70825</v>
      </c>
      <c r="V12" s="80">
        <f t="shared" ref="V12" si="19">K12-T12</f>
        <v>765</v>
      </c>
      <c r="W12" s="81">
        <v>1621562</v>
      </c>
      <c r="X12" s="75">
        <v>1683842</v>
      </c>
      <c r="Y12" s="55">
        <f t="shared" si="7"/>
        <v>0.96301315681637589</v>
      </c>
    </row>
    <row r="13" spans="1:25">
      <c r="A13" s="541" t="s">
        <v>207</v>
      </c>
      <c r="B13" s="81">
        <v>1445</v>
      </c>
      <c r="C13" s="82">
        <v>1793</v>
      </c>
      <c r="D13" s="82">
        <v>137</v>
      </c>
      <c r="E13" s="76">
        <f t="shared" si="0"/>
        <v>3375</v>
      </c>
      <c r="F13" s="81">
        <v>3930</v>
      </c>
      <c r="G13" s="82">
        <v>5223</v>
      </c>
      <c r="H13" s="82">
        <v>10624</v>
      </c>
      <c r="I13" s="44">
        <v>5</v>
      </c>
      <c r="J13" s="75">
        <f t="shared" ref="J13" si="20">SUM(F13:I13)</f>
        <v>19782</v>
      </c>
      <c r="K13" s="77">
        <f t="shared" ref="K13" si="21">E13+J13</f>
        <v>23157</v>
      </c>
      <c r="L13" s="419">
        <v>11412</v>
      </c>
      <c r="M13" s="70">
        <v>12543</v>
      </c>
      <c r="N13" s="71">
        <v>17627</v>
      </c>
      <c r="O13" s="418">
        <f t="shared" si="3"/>
        <v>41582</v>
      </c>
      <c r="P13" s="545">
        <v>10562</v>
      </c>
      <c r="Q13" s="416">
        <v>2704</v>
      </c>
      <c r="R13" s="416">
        <v>471</v>
      </c>
      <c r="S13" s="416">
        <v>13131</v>
      </c>
      <c r="T13" s="80">
        <f t="shared" ref="T13" si="22">SUM(P13:S13)</f>
        <v>26868</v>
      </c>
      <c r="U13" s="79">
        <f t="shared" ref="U13" si="23">K13+O13</f>
        <v>64739</v>
      </c>
      <c r="V13" s="80">
        <f t="shared" ref="V13" si="24">K13-T13</f>
        <v>-3711</v>
      </c>
      <c r="W13" s="81">
        <v>1617851</v>
      </c>
      <c r="X13" s="75">
        <v>1683842</v>
      </c>
      <c r="Y13" s="55">
        <f t="shared" si="7"/>
        <v>0.96080926832802604</v>
      </c>
    </row>
    <row r="14" spans="1:25">
      <c r="A14" s="541" t="s">
        <v>208</v>
      </c>
      <c r="B14" s="81">
        <v>2085</v>
      </c>
      <c r="C14" s="82">
        <v>1803</v>
      </c>
      <c r="D14" s="82">
        <v>134</v>
      </c>
      <c r="E14" s="76">
        <f t="shared" si="0"/>
        <v>4022</v>
      </c>
      <c r="F14" s="81">
        <v>4414</v>
      </c>
      <c r="G14" s="82">
        <v>4050</v>
      </c>
      <c r="H14" s="82">
        <v>11085</v>
      </c>
      <c r="I14" s="44">
        <v>0</v>
      </c>
      <c r="J14" s="75">
        <f t="shared" ref="J14:J15" si="25">SUM(F14:I14)</f>
        <v>19549</v>
      </c>
      <c r="K14" s="77">
        <f t="shared" ref="K14:K15" si="26">E14+J14</f>
        <v>23571</v>
      </c>
      <c r="L14" s="419">
        <v>13488</v>
      </c>
      <c r="M14" s="70">
        <v>11305</v>
      </c>
      <c r="N14" s="71">
        <v>15807</v>
      </c>
      <c r="O14" s="418">
        <f t="shared" si="3"/>
        <v>40600</v>
      </c>
      <c r="P14" s="547">
        <v>12168</v>
      </c>
      <c r="Q14" s="71">
        <v>2674</v>
      </c>
      <c r="R14" s="71">
        <v>370</v>
      </c>
      <c r="S14" s="78">
        <v>15968</v>
      </c>
      <c r="T14" s="80">
        <f t="shared" ref="T14" si="27">SUM(P14:S14)</f>
        <v>31180</v>
      </c>
      <c r="U14" s="79">
        <f t="shared" ref="U14" si="28">K14+O14</f>
        <v>64171</v>
      </c>
      <c r="V14" s="80">
        <f t="shared" ref="V14" si="29">K14-T14</f>
        <v>-7609</v>
      </c>
      <c r="W14" s="81">
        <v>1610242</v>
      </c>
      <c r="X14" s="75">
        <v>1683537</v>
      </c>
      <c r="Y14" s="55">
        <f t="shared" si="7"/>
        <v>0.95646368330485165</v>
      </c>
    </row>
    <row r="15" spans="1:25">
      <c r="A15" s="541" t="s">
        <v>209</v>
      </c>
      <c r="B15" s="81">
        <v>2298</v>
      </c>
      <c r="C15" s="82">
        <v>1731</v>
      </c>
      <c r="D15" s="82">
        <v>89</v>
      </c>
      <c r="E15" s="76">
        <f t="shared" si="0"/>
        <v>4118</v>
      </c>
      <c r="F15" s="81">
        <v>4528</v>
      </c>
      <c r="G15" s="82">
        <v>4228</v>
      </c>
      <c r="H15" s="82">
        <v>11175</v>
      </c>
      <c r="I15" s="44">
        <v>0</v>
      </c>
      <c r="J15" s="82">
        <f t="shared" si="25"/>
        <v>19931</v>
      </c>
      <c r="K15" s="77">
        <f t="shared" si="26"/>
        <v>24049</v>
      </c>
      <c r="L15" s="419">
        <v>12737</v>
      </c>
      <c r="M15" s="70">
        <v>12174</v>
      </c>
      <c r="N15" s="71">
        <v>20587</v>
      </c>
      <c r="O15" s="418">
        <f t="shared" si="3"/>
        <v>45498</v>
      </c>
      <c r="P15" s="547">
        <v>10751</v>
      </c>
      <c r="Q15" s="71">
        <v>2442</v>
      </c>
      <c r="R15" s="71">
        <v>359</v>
      </c>
      <c r="S15" s="78">
        <v>15400</v>
      </c>
      <c r="T15" s="80">
        <f t="shared" ref="T15" si="30">SUM(P15:S15)</f>
        <v>28952</v>
      </c>
      <c r="U15" s="79">
        <f t="shared" ref="U15" si="31">K15+O15</f>
        <v>69547</v>
      </c>
      <c r="V15" s="80">
        <f t="shared" ref="V15" si="32">K15-T15</f>
        <v>-4903</v>
      </c>
      <c r="W15" s="81">
        <v>1605339</v>
      </c>
      <c r="X15" s="75">
        <v>1683537</v>
      </c>
      <c r="Y15" s="55">
        <f t="shared" si="7"/>
        <v>0.95355136239951954</v>
      </c>
    </row>
    <row r="16" spans="1:25">
      <c r="A16" s="541" t="s">
        <v>210</v>
      </c>
      <c r="B16" s="81"/>
      <c r="C16" s="82"/>
      <c r="D16" s="82"/>
      <c r="E16" s="76"/>
      <c r="F16" s="81"/>
      <c r="G16" s="82"/>
      <c r="H16" s="82"/>
      <c r="I16" s="44"/>
      <c r="J16" s="82"/>
      <c r="K16" s="77"/>
      <c r="L16" s="419"/>
      <c r="M16" s="70"/>
      <c r="N16" s="71"/>
      <c r="O16" s="418"/>
      <c r="P16" s="547"/>
      <c r="Q16" s="71"/>
      <c r="R16" s="71"/>
      <c r="S16" s="78"/>
      <c r="T16" s="80"/>
      <c r="U16" s="79"/>
      <c r="V16" s="80"/>
      <c r="W16" s="81"/>
      <c r="X16" s="75"/>
      <c r="Y16" s="73"/>
    </row>
    <row r="17" spans="1:25">
      <c r="A17" s="558" t="s">
        <v>211</v>
      </c>
      <c r="B17" s="342"/>
      <c r="C17" s="387"/>
      <c r="D17" s="387"/>
      <c r="E17" s="600"/>
      <c r="F17" s="599"/>
      <c r="G17" s="535"/>
      <c r="H17" s="82"/>
      <c r="I17" s="387"/>
      <c r="J17" s="535"/>
      <c r="K17" s="544"/>
      <c r="L17" s="545"/>
      <c r="M17" s="416"/>
      <c r="N17" s="416"/>
      <c r="O17" s="546"/>
      <c r="P17" s="545"/>
      <c r="Q17" s="416"/>
      <c r="R17" s="416"/>
      <c r="S17" s="416"/>
      <c r="T17" s="418"/>
      <c r="U17" s="549"/>
      <c r="V17" s="544"/>
      <c r="W17" s="342"/>
      <c r="X17" s="71"/>
      <c r="Y17" s="538"/>
    </row>
    <row r="18" spans="1:25">
      <c r="A18" s="598" t="s">
        <v>212</v>
      </c>
      <c r="B18" s="597"/>
      <c r="C18" s="387"/>
      <c r="D18" s="387"/>
      <c r="E18" s="535"/>
      <c r="F18" s="81"/>
      <c r="G18" s="82"/>
      <c r="H18" s="82"/>
      <c r="I18" s="44"/>
      <c r="J18" s="535"/>
      <c r="K18" s="544"/>
      <c r="L18" s="419"/>
      <c r="M18" s="70"/>
      <c r="N18" s="71"/>
      <c r="O18" s="546"/>
      <c r="P18" s="547"/>
      <c r="Q18" s="71"/>
      <c r="R18" s="71"/>
      <c r="S18" s="78"/>
      <c r="T18" s="418"/>
      <c r="U18" s="549"/>
      <c r="V18" s="544"/>
      <c r="W18" s="81"/>
      <c r="X18" s="75"/>
      <c r="Y18" s="538"/>
    </row>
    <row r="19" spans="1:25" ht="13.5" thickBot="1">
      <c r="A19" s="542" t="s">
        <v>213</v>
      </c>
      <c r="B19" s="47"/>
      <c r="C19" s="48"/>
      <c r="D19" s="48"/>
      <c r="E19" s="535"/>
      <c r="F19" s="47"/>
      <c r="G19" s="48"/>
      <c r="H19" s="48"/>
      <c r="I19" s="44"/>
      <c r="J19" s="535"/>
      <c r="K19" s="544"/>
      <c r="L19" s="420"/>
      <c r="M19" s="49"/>
      <c r="N19" s="50"/>
      <c r="O19" s="546"/>
      <c r="P19" s="548"/>
      <c r="Q19" s="50"/>
      <c r="R19" s="50"/>
      <c r="S19" s="51"/>
      <c r="T19" s="418"/>
      <c r="U19" s="549"/>
      <c r="V19" s="544"/>
      <c r="W19" s="539"/>
      <c r="X19" s="661"/>
      <c r="Y19" s="662"/>
    </row>
    <row r="20" spans="1:25" ht="13.5" thickBot="1">
      <c r="A20" s="543" t="s">
        <v>214</v>
      </c>
      <c r="B20" s="53">
        <f>SUM(B8:B19)</f>
        <v>13570</v>
      </c>
      <c r="C20" s="53">
        <f t="shared" ref="C20:T20" si="33">SUM(C8:C19)</f>
        <v>14492</v>
      </c>
      <c r="D20" s="53">
        <f t="shared" si="33"/>
        <v>1020</v>
      </c>
      <c r="E20" s="53">
        <f t="shared" si="33"/>
        <v>29082</v>
      </c>
      <c r="F20" s="53">
        <f t="shared" si="33"/>
        <v>46084</v>
      </c>
      <c r="G20" s="53">
        <f t="shared" si="33"/>
        <v>48484</v>
      </c>
      <c r="H20" s="53">
        <f t="shared" si="33"/>
        <v>80696</v>
      </c>
      <c r="I20" s="53">
        <f t="shared" si="33"/>
        <v>9</v>
      </c>
      <c r="J20" s="110">
        <f t="shared" si="33"/>
        <v>175273</v>
      </c>
      <c r="K20" s="110">
        <f t="shared" si="33"/>
        <v>204355</v>
      </c>
      <c r="L20" s="53">
        <f t="shared" si="33"/>
        <v>98811</v>
      </c>
      <c r="M20" s="53">
        <f t="shared" si="33"/>
        <v>92394</v>
      </c>
      <c r="N20" s="53">
        <f t="shared" si="33"/>
        <v>141202</v>
      </c>
      <c r="O20" s="110">
        <f t="shared" si="33"/>
        <v>332407</v>
      </c>
      <c r="P20" s="53">
        <f t="shared" si="33"/>
        <v>88763</v>
      </c>
      <c r="Q20" s="53">
        <f t="shared" si="33"/>
        <v>20120</v>
      </c>
      <c r="R20" s="110">
        <f t="shared" si="33"/>
        <v>3184</v>
      </c>
      <c r="S20" s="53">
        <f t="shared" si="33"/>
        <v>102476</v>
      </c>
      <c r="T20" s="110">
        <f t="shared" si="33"/>
        <v>214543</v>
      </c>
      <c r="U20" s="53">
        <f>K20+O20</f>
        <v>536762</v>
      </c>
      <c r="V20" s="110">
        <f>K20-T20</f>
        <v>-10188</v>
      </c>
      <c r="W20" s="110">
        <f>W15</f>
        <v>1605339</v>
      </c>
      <c r="X20" s="110">
        <f>X15</f>
        <v>1683537</v>
      </c>
      <c r="Y20" s="61">
        <f>Y15</f>
        <v>0.95355136239951954</v>
      </c>
    </row>
    <row r="21" spans="1:25" ht="15">
      <c r="A21" s="37"/>
      <c r="B21" s="38"/>
      <c r="C21" s="38"/>
      <c r="D21" s="38"/>
      <c r="E21" s="38"/>
      <c r="F21" s="38"/>
      <c r="G21" s="38"/>
      <c r="H21" s="38"/>
      <c r="I21" s="38"/>
      <c r="J21" s="38"/>
      <c r="K21" s="38"/>
      <c r="L21" s="38"/>
      <c r="M21" s="38"/>
      <c r="N21" s="38"/>
      <c r="O21" s="39"/>
      <c r="P21" s="40"/>
      <c r="Q21" s="40"/>
      <c r="R21" s="40"/>
      <c r="S21" s="40"/>
      <c r="T21" s="40"/>
      <c r="U21" s="36"/>
      <c r="V21" s="35"/>
      <c r="W21" s="36"/>
      <c r="X21" s="35"/>
      <c r="Y21" s="35"/>
    </row>
    <row r="22" spans="1:25" ht="14.25">
      <c r="A22" s="931" t="s">
        <v>288</v>
      </c>
      <c r="B22" s="931"/>
      <c r="C22" s="931"/>
      <c r="D22" s="931"/>
      <c r="E22" s="931"/>
      <c r="F22" s="931"/>
      <c r="G22" s="931"/>
      <c r="H22" s="931"/>
      <c r="I22" s="931"/>
      <c r="J22" s="931"/>
      <c r="K22" s="931"/>
      <c r="L22" s="931"/>
      <c r="M22" s="154"/>
      <c r="N22" s="154"/>
      <c r="O22" s="114"/>
      <c r="P22" s="154"/>
      <c r="Q22" s="154"/>
      <c r="R22" s="154"/>
      <c r="S22" s="154"/>
      <c r="T22" s="154"/>
      <c r="U22" s="154"/>
    </row>
    <row r="23" spans="1:25" ht="14.25">
      <c r="A23" s="931" t="s">
        <v>289</v>
      </c>
      <c r="B23" s="931"/>
      <c r="C23" s="931"/>
      <c r="D23" s="931"/>
      <c r="E23" s="931"/>
      <c r="F23" s="931"/>
      <c r="G23" s="931"/>
      <c r="H23" s="931"/>
      <c r="I23" s="931"/>
      <c r="J23" s="931"/>
      <c r="K23" s="931"/>
      <c r="L23" s="931"/>
      <c r="M23" s="154"/>
      <c r="N23" s="154"/>
      <c r="O23" s="114"/>
      <c r="P23" s="154"/>
      <c r="Q23" s="154"/>
      <c r="R23" s="154"/>
      <c r="S23" s="154"/>
      <c r="T23" s="154"/>
      <c r="U23" s="154"/>
    </row>
    <row r="24" spans="1:25" ht="14.25">
      <c r="A24" s="931" t="s">
        <v>290</v>
      </c>
      <c r="B24" s="931"/>
      <c r="C24" s="931"/>
      <c r="D24" s="931"/>
      <c r="E24" s="931"/>
      <c r="F24" s="931"/>
      <c r="G24" s="931"/>
      <c r="H24" s="931"/>
      <c r="I24" s="931"/>
      <c r="J24" s="931"/>
      <c r="K24" s="931"/>
      <c r="L24" s="931"/>
      <c r="M24" s="154"/>
      <c r="N24" s="154"/>
      <c r="O24" s="114"/>
      <c r="P24" s="154"/>
      <c r="Q24" s="154"/>
      <c r="R24" s="154"/>
      <c r="S24" s="154"/>
      <c r="T24" s="154"/>
      <c r="U24" s="154"/>
    </row>
    <row r="25" spans="1:25">
      <c r="A25" s="804" t="s">
        <v>183</v>
      </c>
      <c r="B25" s="804"/>
      <c r="C25" s="804"/>
      <c r="D25" s="804"/>
      <c r="E25" s="804"/>
      <c r="F25" s="804"/>
      <c r="G25" s="804"/>
      <c r="H25" s="804"/>
      <c r="I25" s="804"/>
      <c r="J25" s="804"/>
      <c r="K25" s="804"/>
      <c r="L25" s="804"/>
      <c r="M25" s="154"/>
      <c r="N25" s="154"/>
      <c r="O25" s="114"/>
      <c r="P25" s="154"/>
      <c r="Q25" s="154"/>
      <c r="R25" s="154"/>
      <c r="S25" s="154"/>
      <c r="T25" s="154"/>
      <c r="U25" s="154"/>
    </row>
    <row r="26" spans="1:25" ht="14.25">
      <c r="A26" s="113"/>
    </row>
    <row r="27" spans="1:25">
      <c r="B27" s="154"/>
      <c r="C27" s="154"/>
      <c r="D27" s="154"/>
      <c r="E27" s="154"/>
      <c r="F27" s="154"/>
      <c r="G27" s="154"/>
      <c r="H27" s="154"/>
      <c r="I27" s="154"/>
      <c r="J27" s="154"/>
      <c r="K27" s="154"/>
      <c r="L27" s="154"/>
      <c r="M27" s="154"/>
      <c r="N27" s="154"/>
      <c r="O27" s="114"/>
      <c r="P27" s="154"/>
      <c r="Q27" s="154"/>
      <c r="R27" s="154"/>
      <c r="S27" s="154"/>
      <c r="T27" s="154"/>
      <c r="U27" s="154"/>
    </row>
  </sheetData>
  <mergeCells count="29">
    <mergeCell ref="B6:E6"/>
    <mergeCell ref="K6:K7"/>
    <mergeCell ref="L6:L7"/>
    <mergeCell ref="M6:M7"/>
    <mergeCell ref="X5:X7"/>
    <mergeCell ref="P5:T5"/>
    <mergeCell ref="B5:K5"/>
    <mergeCell ref="P6:P7"/>
    <mergeCell ref="Q6:Q7"/>
    <mergeCell ref="R6:R7"/>
    <mergeCell ref="S6:S7"/>
    <mergeCell ref="T6:T7"/>
    <mergeCell ref="F6:J6"/>
    <mergeCell ref="A22:L22"/>
    <mergeCell ref="A23:L23"/>
    <mergeCell ref="A24:L24"/>
    <mergeCell ref="A25:L25"/>
    <mergeCell ref="A1:Y1"/>
    <mergeCell ref="A2:Y2"/>
    <mergeCell ref="A3:Y3"/>
    <mergeCell ref="Y5:Y7"/>
    <mergeCell ref="A5:A7"/>
    <mergeCell ref="U5:V5"/>
    <mergeCell ref="U6:U7"/>
    <mergeCell ref="V6:V7"/>
    <mergeCell ref="W5:W7"/>
    <mergeCell ref="N6:N7"/>
    <mergeCell ref="L5:O5"/>
    <mergeCell ref="O6:O7"/>
  </mergeCells>
  <printOptions horizontalCentered="1" verticalCentered="1" headings="1"/>
  <pageMargins left="0.25" right="0.25" top="0.5" bottom="0.5" header="0.5" footer="0.5"/>
  <pageSetup paperSize="5" scale="67"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8"/>
  <sheetViews>
    <sheetView zoomScaleNormal="100" workbookViewId="0">
      <selection activeCell="D5" sqref="D5"/>
    </sheetView>
  </sheetViews>
  <sheetFormatPr defaultColWidth="9.42578125" defaultRowHeight="12.75"/>
  <cols>
    <col min="1" max="1" width="11.42578125" style="11" customWidth="1"/>
    <col min="2" max="2" width="11.42578125" style="11" bestFit="1" customWidth="1"/>
    <col min="3" max="4" width="13.5703125" style="11" customWidth="1"/>
    <col min="5" max="5" width="16.28515625" style="11" customWidth="1"/>
    <col min="6" max="6" width="15.28515625" style="11" customWidth="1"/>
    <col min="7" max="7" width="12.7109375" style="11" bestFit="1" customWidth="1"/>
    <col min="8" max="8" width="15.42578125" style="11" bestFit="1" customWidth="1"/>
    <col min="9" max="9" width="14.5703125" style="11" customWidth="1"/>
    <col min="10" max="16384" width="9.42578125" style="11"/>
  </cols>
  <sheetData>
    <row r="1" spans="1:11" ht="15.75">
      <c r="A1" s="859" t="s">
        <v>291</v>
      </c>
      <c r="B1" s="988"/>
      <c r="C1" s="988"/>
      <c r="D1" s="988"/>
      <c r="E1" s="988"/>
      <c r="F1" s="988"/>
      <c r="G1" s="988"/>
      <c r="H1" s="988"/>
      <c r="I1" s="989"/>
    </row>
    <row r="2" spans="1:11" ht="15.75">
      <c r="A2" s="885" t="s">
        <v>1</v>
      </c>
      <c r="B2" s="910"/>
      <c r="C2" s="910"/>
      <c r="D2" s="910"/>
      <c r="E2" s="910"/>
      <c r="F2" s="910"/>
      <c r="G2" s="910"/>
      <c r="H2" s="910"/>
      <c r="I2" s="910"/>
    </row>
    <row r="3" spans="1:11" ht="15.75">
      <c r="A3" s="977" t="s">
        <v>582</v>
      </c>
      <c r="B3" s="978"/>
      <c r="C3" s="978"/>
      <c r="D3" s="978"/>
      <c r="E3" s="978"/>
      <c r="F3" s="978"/>
      <c r="G3" s="978"/>
      <c r="H3" s="978"/>
      <c r="I3" s="979"/>
    </row>
    <row r="4" spans="1:11" ht="16.5" thickBot="1">
      <c r="A4" s="300"/>
      <c r="B4" s="301"/>
      <c r="C4" s="301"/>
      <c r="D4" s="301"/>
      <c r="E4" s="301"/>
      <c r="F4" s="301"/>
      <c r="G4" s="301"/>
      <c r="H4" s="301"/>
      <c r="I4" s="301"/>
    </row>
    <row r="5" spans="1:11" ht="92.25" customHeight="1" thickBot="1">
      <c r="A5" s="22" t="s">
        <v>193</v>
      </c>
      <c r="B5" s="23" t="s">
        <v>292</v>
      </c>
      <c r="C5" s="23" t="s">
        <v>293</v>
      </c>
      <c r="D5" s="24" t="s">
        <v>294</v>
      </c>
      <c r="E5" s="23" t="s">
        <v>295</v>
      </c>
      <c r="F5" s="23" t="s">
        <v>296</v>
      </c>
      <c r="G5" s="23" t="s">
        <v>297</v>
      </c>
      <c r="H5" s="24" t="s">
        <v>298</v>
      </c>
      <c r="I5" s="25" t="s">
        <v>299</v>
      </c>
    </row>
    <row r="6" spans="1:11">
      <c r="A6" s="5" t="s">
        <v>202</v>
      </c>
      <c r="B6" s="343">
        <v>1613195</v>
      </c>
      <c r="C6" s="344">
        <v>4921</v>
      </c>
      <c r="D6" s="345">
        <f>C6/B6</f>
        <v>3.0504681703079914E-3</v>
      </c>
      <c r="E6" s="344">
        <v>2659</v>
      </c>
      <c r="F6" s="344">
        <v>279</v>
      </c>
      <c r="G6" s="344">
        <f t="shared" ref="G6:G11" si="0">E6+F6</f>
        <v>2938</v>
      </c>
      <c r="H6" s="345">
        <f t="shared" ref="H6" si="1">G6/C6</f>
        <v>0.59703312334891279</v>
      </c>
      <c r="I6" s="346">
        <f t="shared" ref="I6" si="2">G6/B6</f>
        <v>1.8212305393954234E-3</v>
      </c>
      <c r="K6" s="421"/>
    </row>
    <row r="7" spans="1:11">
      <c r="A7" s="6" t="s">
        <v>203</v>
      </c>
      <c r="B7" s="343">
        <v>1613054</v>
      </c>
      <c r="C7" s="344">
        <v>4718</v>
      </c>
      <c r="D7" s="345">
        <f t="shared" ref="D7:D13" si="3">C7/B7</f>
        <v>2.924886581602352E-3</v>
      </c>
      <c r="E7" s="344">
        <v>2579</v>
      </c>
      <c r="F7" s="344">
        <v>287</v>
      </c>
      <c r="G7" s="344">
        <f t="shared" si="0"/>
        <v>2866</v>
      </c>
      <c r="H7" s="345">
        <f t="shared" ref="H7" si="4">G7/C7</f>
        <v>0.60746078846969054</v>
      </c>
      <c r="I7" s="346">
        <f t="shared" ref="I7" si="5">G7/B7</f>
        <v>1.7767539090445825E-3</v>
      </c>
      <c r="K7" s="421"/>
    </row>
    <row r="8" spans="1:11">
      <c r="A8" s="6" t="s">
        <v>204</v>
      </c>
      <c r="B8" s="343">
        <v>1614139</v>
      </c>
      <c r="C8" s="344">
        <v>5341</v>
      </c>
      <c r="D8" s="345">
        <f t="shared" si="3"/>
        <v>3.3088847986449742E-3</v>
      </c>
      <c r="E8" s="344">
        <v>2856</v>
      </c>
      <c r="F8" s="344">
        <v>296</v>
      </c>
      <c r="G8" s="344">
        <f t="shared" si="0"/>
        <v>3152</v>
      </c>
      <c r="H8" s="345">
        <f t="shared" ref="H8" si="6">G8/C8</f>
        <v>0.59015165699307248</v>
      </c>
      <c r="I8" s="346">
        <f t="shared" ref="I8" si="7">G8/B8</f>
        <v>1.9527438467195205E-3</v>
      </c>
      <c r="K8" s="421"/>
    </row>
    <row r="9" spans="1:11">
      <c r="A9" s="6" t="s">
        <v>205</v>
      </c>
      <c r="B9" s="343">
        <v>1620797</v>
      </c>
      <c r="C9" s="344">
        <v>5166</v>
      </c>
      <c r="D9" s="345">
        <f t="shared" si="3"/>
        <v>3.1873208057517383E-3</v>
      </c>
      <c r="E9" s="344">
        <v>2906</v>
      </c>
      <c r="F9" s="344">
        <v>295</v>
      </c>
      <c r="G9" s="344">
        <f t="shared" si="0"/>
        <v>3201</v>
      </c>
      <c r="H9" s="345">
        <f t="shared" ref="H9" si="8">G9/C9</f>
        <v>0.61962833914053428</v>
      </c>
      <c r="I9" s="346">
        <f t="shared" ref="I9" si="9">G9/B9</f>
        <v>1.9749542971760192E-3</v>
      </c>
      <c r="K9" s="421"/>
    </row>
    <row r="10" spans="1:11">
      <c r="A10" s="6" t="s">
        <v>206</v>
      </c>
      <c r="B10" s="72">
        <v>1621562</v>
      </c>
      <c r="C10" s="82">
        <v>4530</v>
      </c>
      <c r="D10" s="345">
        <f t="shared" si="3"/>
        <v>2.7936027114596911E-3</v>
      </c>
      <c r="E10" s="344">
        <v>1908</v>
      </c>
      <c r="F10" s="344">
        <v>243</v>
      </c>
      <c r="G10" s="344">
        <f t="shared" si="0"/>
        <v>2151</v>
      </c>
      <c r="H10" s="345">
        <f t="shared" ref="H10" si="10">G10/C10</f>
        <v>0.47483443708609274</v>
      </c>
      <c r="I10" s="346">
        <f t="shared" ref="I10" si="11">G10/B10</f>
        <v>1.3264987709381449E-3</v>
      </c>
      <c r="K10" s="421"/>
    </row>
    <row r="11" spans="1:11">
      <c r="A11" s="6" t="s">
        <v>207</v>
      </c>
      <c r="B11" s="72">
        <v>1617851</v>
      </c>
      <c r="C11" s="82">
        <v>4425</v>
      </c>
      <c r="D11" s="345">
        <f t="shared" si="3"/>
        <v>2.7351097227124128E-3</v>
      </c>
      <c r="E11" s="344">
        <v>8</v>
      </c>
      <c r="F11" s="344">
        <v>247</v>
      </c>
      <c r="G11" s="344">
        <f t="shared" si="0"/>
        <v>255</v>
      </c>
      <c r="H11" s="345">
        <f t="shared" ref="H11" si="12">G11/C11</f>
        <v>5.7627118644067797E-2</v>
      </c>
      <c r="I11" s="346">
        <f t="shared" ref="I11" si="13">G11/B11</f>
        <v>1.5761649249529158E-4</v>
      </c>
      <c r="K11" s="421"/>
    </row>
    <row r="12" spans="1:11">
      <c r="A12" s="6" t="s">
        <v>208</v>
      </c>
      <c r="B12" s="72">
        <v>1610242</v>
      </c>
      <c r="C12" s="82">
        <v>4470</v>
      </c>
      <c r="D12" s="345">
        <f t="shared" si="3"/>
        <v>2.775980256383823E-3</v>
      </c>
      <c r="E12" s="387">
        <v>1</v>
      </c>
      <c r="F12" s="344">
        <v>187</v>
      </c>
      <c r="G12" s="344">
        <f t="shared" ref="G12" si="14">E12+F12</f>
        <v>188</v>
      </c>
      <c r="H12" s="345">
        <f t="shared" ref="H12" si="15">G12/C12</f>
        <v>4.2058165548098436E-2</v>
      </c>
      <c r="I12" s="346">
        <f t="shared" ref="I12" si="16">G12/B12</f>
        <v>1.1675263718124357E-4</v>
      </c>
      <c r="K12" s="421"/>
    </row>
    <row r="13" spans="1:11">
      <c r="A13" s="6" t="s">
        <v>209</v>
      </c>
      <c r="B13" s="72">
        <v>1605339</v>
      </c>
      <c r="C13" s="82">
        <v>4514</v>
      </c>
      <c r="D13" s="345">
        <f t="shared" si="3"/>
        <v>2.8118671508011702E-3</v>
      </c>
      <c r="E13" s="387">
        <v>2</v>
      </c>
      <c r="F13" s="344">
        <v>59</v>
      </c>
      <c r="G13" s="344">
        <f t="shared" ref="G13" si="17">E13+F13</f>
        <v>61</v>
      </c>
      <c r="H13" s="345">
        <f t="shared" ref="H13" si="18">G13/C13</f>
        <v>1.3513513513513514E-2</v>
      </c>
      <c r="I13" s="346">
        <f t="shared" ref="I13" si="19">G13/B13</f>
        <v>3.7998204740556355E-5</v>
      </c>
      <c r="K13" s="421"/>
    </row>
    <row r="14" spans="1:11">
      <c r="A14" s="6" t="s">
        <v>210</v>
      </c>
      <c r="B14" s="72"/>
      <c r="C14" s="82"/>
      <c r="D14" s="345"/>
      <c r="E14" s="387"/>
      <c r="F14" s="344"/>
      <c r="G14" s="344"/>
      <c r="H14" s="345"/>
      <c r="I14" s="346"/>
      <c r="K14" s="421"/>
    </row>
    <row r="15" spans="1:11">
      <c r="A15" s="6" t="s">
        <v>211</v>
      </c>
      <c r="B15" s="343"/>
      <c r="C15" s="82"/>
      <c r="D15" s="345"/>
      <c r="E15" s="387"/>
      <c r="F15" s="344"/>
      <c r="G15" s="344"/>
      <c r="H15" s="345"/>
      <c r="I15" s="346"/>
      <c r="K15" s="421"/>
    </row>
    <row r="16" spans="1:11">
      <c r="A16" s="6" t="s">
        <v>212</v>
      </c>
      <c r="B16" s="343"/>
      <c r="C16" s="82"/>
      <c r="D16" s="345"/>
      <c r="E16" s="82"/>
      <c r="F16" s="82"/>
      <c r="G16" s="344"/>
      <c r="H16" s="345"/>
      <c r="I16" s="346"/>
      <c r="K16" s="421"/>
    </row>
    <row r="17" spans="1:11" ht="13.5" thickBot="1">
      <c r="A17" s="20" t="s">
        <v>213</v>
      </c>
      <c r="B17" s="343"/>
      <c r="C17" s="48"/>
      <c r="D17" s="345"/>
      <c r="E17" s="48"/>
      <c r="F17" s="48"/>
      <c r="G17" s="344"/>
      <c r="H17" s="345"/>
      <c r="I17" s="346"/>
      <c r="K17" s="421"/>
    </row>
    <row r="18" spans="1:11" ht="13.5" thickBot="1">
      <c r="A18" s="21" t="s">
        <v>214</v>
      </c>
      <c r="B18" s="59">
        <f>B13</f>
        <v>1605339</v>
      </c>
      <c r="C18" s="59">
        <f>SUM(C6:C17)</f>
        <v>38085</v>
      </c>
      <c r="D18" s="60">
        <f>C18/B18</f>
        <v>2.3723961107280145E-2</v>
      </c>
      <c r="E18" s="59">
        <f>SUM(E6:E17)</f>
        <v>12919</v>
      </c>
      <c r="F18" s="59">
        <f>SUM(F6:F17)</f>
        <v>1893</v>
      </c>
      <c r="G18" s="59">
        <f>SUM(G6:G17)</f>
        <v>14812</v>
      </c>
      <c r="H18" s="60">
        <f>G18/C18</f>
        <v>0.38891952212157016</v>
      </c>
      <c r="I18" s="61">
        <f>G18/B18</f>
        <v>9.2267116166741114E-3</v>
      </c>
      <c r="K18" s="421"/>
    </row>
    <row r="19" spans="1:11" ht="15.75" customHeight="1">
      <c r="A19" s="151"/>
      <c r="B19" s="150"/>
      <c r="C19" s="150"/>
      <c r="D19" s="149"/>
      <c r="E19" s="150"/>
      <c r="F19" s="150"/>
      <c r="G19" s="150"/>
      <c r="H19" s="149"/>
      <c r="I19" s="148"/>
    </row>
    <row r="20" spans="1:11">
      <c r="A20" s="984" t="s">
        <v>300</v>
      </c>
      <c r="B20" s="985"/>
      <c r="C20" s="985"/>
      <c r="D20" s="985"/>
      <c r="E20" s="985"/>
      <c r="F20" s="985"/>
      <c r="G20" s="985"/>
      <c r="H20" s="985"/>
      <c r="I20" s="983"/>
    </row>
    <row r="21" spans="1:11" ht="14.25" customHeight="1">
      <c r="A21" s="980" t="s">
        <v>301</v>
      </c>
      <c r="B21" s="981"/>
      <c r="C21" s="981"/>
      <c r="D21" s="981"/>
      <c r="E21" s="981"/>
      <c r="F21" s="981"/>
      <c r="G21" s="981"/>
      <c r="H21" s="981"/>
      <c r="I21" s="981"/>
    </row>
    <row r="22" spans="1:11" ht="26.25" customHeight="1">
      <c r="A22" s="982" t="s">
        <v>302</v>
      </c>
      <c r="B22" s="983"/>
      <c r="C22" s="983"/>
      <c r="D22" s="983"/>
      <c r="E22" s="983"/>
      <c r="F22" s="983"/>
      <c r="G22" s="983"/>
      <c r="H22" s="983"/>
      <c r="I22" s="983"/>
    </row>
    <row r="23" spans="1:11" ht="15" customHeight="1">
      <c r="A23" s="804" t="s">
        <v>40</v>
      </c>
      <c r="B23" s="804"/>
      <c r="C23" s="804"/>
      <c r="D23" s="804"/>
      <c r="E23" s="804"/>
      <c r="F23" s="804"/>
      <c r="G23" s="804"/>
      <c r="H23" s="804"/>
      <c r="I23" s="804"/>
    </row>
    <row r="24" spans="1:11" ht="22.5" customHeight="1">
      <c r="A24" s="995"/>
      <c r="B24" s="996"/>
      <c r="C24" s="996"/>
      <c r="D24" s="996"/>
      <c r="E24" s="996"/>
      <c r="F24" s="996"/>
      <c r="G24" s="996"/>
      <c r="H24" s="996"/>
      <c r="I24" s="571"/>
    </row>
    <row r="25" spans="1:11">
      <c r="A25" s="12"/>
      <c r="B25" s="12"/>
      <c r="C25" s="12"/>
      <c r="D25" s="12"/>
      <c r="E25" s="12"/>
      <c r="F25" s="12"/>
      <c r="G25" s="12"/>
      <c r="H25" s="12"/>
      <c r="I25" s="12"/>
    </row>
    <row r="26" spans="1:11" ht="13.5" thickBot="1">
      <c r="A26" s="7"/>
      <c r="B26" s="152"/>
      <c r="C26" s="152"/>
      <c r="D26" s="153"/>
      <c r="E26" s="152"/>
      <c r="F26" s="152"/>
      <c r="G26" s="152"/>
      <c r="H26" s="153"/>
      <c r="I26" s="153"/>
    </row>
    <row r="27" spans="1:11" ht="15.75">
      <c r="A27" s="974" t="s">
        <v>303</v>
      </c>
      <c r="B27" s="975"/>
      <c r="C27" s="975"/>
      <c r="D27" s="975"/>
      <c r="E27" s="975"/>
      <c r="F27" s="975"/>
      <c r="G27" s="975"/>
      <c r="H27" s="975"/>
      <c r="I27" s="976"/>
    </row>
    <row r="28" spans="1:11" ht="15.75">
      <c r="A28" s="990" t="s">
        <v>1</v>
      </c>
      <c r="B28" s="910"/>
      <c r="C28" s="910"/>
      <c r="D28" s="910"/>
      <c r="E28" s="910"/>
      <c r="F28" s="910"/>
      <c r="G28" s="910"/>
      <c r="H28" s="910"/>
      <c r="I28" s="991"/>
    </row>
    <row r="29" spans="1:11" ht="16.5" customHeight="1" thickBot="1">
      <c r="A29" s="992" t="s">
        <v>304</v>
      </c>
      <c r="B29" s="993"/>
      <c r="C29" s="993"/>
      <c r="D29" s="993"/>
      <c r="E29" s="993"/>
      <c r="F29" s="993"/>
      <c r="G29" s="993"/>
      <c r="H29" s="993"/>
      <c r="I29" s="994"/>
    </row>
    <row r="30" spans="1:11" ht="77.25" thickBot="1">
      <c r="A30" s="22" t="s">
        <v>193</v>
      </c>
      <c r="B30" s="23" t="s">
        <v>292</v>
      </c>
      <c r="C30" s="23" t="s">
        <v>293</v>
      </c>
      <c r="D30" s="24" t="s">
        <v>294</v>
      </c>
      <c r="E30" s="23" t="s">
        <v>305</v>
      </c>
      <c r="F30" s="23" t="s">
        <v>306</v>
      </c>
      <c r="G30" s="23" t="s">
        <v>307</v>
      </c>
      <c r="H30" s="24" t="s">
        <v>308</v>
      </c>
      <c r="I30" s="25" t="s">
        <v>309</v>
      </c>
    </row>
    <row r="31" spans="1:11">
      <c r="A31" s="5" t="s">
        <v>202</v>
      </c>
      <c r="B31" s="46"/>
      <c r="C31" s="46"/>
      <c r="D31" s="84"/>
      <c r="E31" s="46"/>
      <c r="F31" s="46"/>
      <c r="G31" s="83"/>
      <c r="H31" s="84"/>
      <c r="I31" s="102"/>
    </row>
    <row r="32" spans="1:11">
      <c r="A32" s="6" t="s">
        <v>203</v>
      </c>
      <c r="B32" s="46"/>
      <c r="C32" s="46"/>
      <c r="D32" s="84"/>
      <c r="E32" s="46"/>
      <c r="F32" s="46"/>
      <c r="G32" s="83"/>
      <c r="H32" s="84"/>
      <c r="I32" s="102"/>
    </row>
    <row r="33" spans="1:9">
      <c r="A33" s="6" t="s">
        <v>204</v>
      </c>
      <c r="B33" s="46"/>
      <c r="C33" s="46"/>
      <c r="D33" s="84"/>
      <c r="E33" s="46"/>
      <c r="F33" s="46"/>
      <c r="G33" s="83"/>
      <c r="H33" s="84"/>
      <c r="I33" s="102"/>
    </row>
    <row r="34" spans="1:9">
      <c r="A34" s="6" t="s">
        <v>205</v>
      </c>
      <c r="B34" s="46"/>
      <c r="C34" s="46"/>
      <c r="D34" s="84"/>
      <c r="E34" s="46"/>
      <c r="F34" s="46"/>
      <c r="G34" s="83"/>
      <c r="H34" s="84"/>
      <c r="I34" s="102"/>
    </row>
    <row r="35" spans="1:9">
      <c r="A35" s="6" t="s">
        <v>206</v>
      </c>
      <c r="B35" s="46"/>
      <c r="C35" s="46"/>
      <c r="D35" s="84"/>
      <c r="E35" s="46"/>
      <c r="F35" s="46"/>
      <c r="G35" s="83"/>
      <c r="H35" s="84"/>
      <c r="I35" s="102"/>
    </row>
    <row r="36" spans="1:9">
      <c r="A36" s="6" t="s">
        <v>207</v>
      </c>
      <c r="B36" s="75"/>
      <c r="C36" s="46"/>
      <c r="D36" s="84"/>
      <c r="E36" s="46"/>
      <c r="F36" s="46"/>
      <c r="G36" s="83"/>
      <c r="H36" s="84"/>
      <c r="I36" s="73"/>
    </row>
    <row r="37" spans="1:9">
      <c r="A37" s="6" t="s">
        <v>208</v>
      </c>
      <c r="B37" s="75"/>
      <c r="C37" s="82"/>
      <c r="D37" s="84"/>
      <c r="E37" s="82"/>
      <c r="F37" s="82"/>
      <c r="G37" s="83"/>
      <c r="H37" s="84"/>
      <c r="I37" s="73"/>
    </row>
    <row r="38" spans="1:9">
      <c r="A38" s="6" t="s">
        <v>209</v>
      </c>
      <c r="B38" s="75"/>
      <c r="C38" s="82"/>
      <c r="D38" s="84"/>
      <c r="E38" s="82"/>
      <c r="F38" s="82"/>
      <c r="G38" s="83"/>
      <c r="H38" s="84"/>
      <c r="I38" s="73"/>
    </row>
    <row r="39" spans="1:9">
      <c r="A39" s="6" t="s">
        <v>210</v>
      </c>
      <c r="B39" s="75"/>
      <c r="C39" s="82"/>
      <c r="D39" s="84"/>
      <c r="E39" s="82"/>
      <c r="F39" s="82"/>
      <c r="G39" s="83"/>
      <c r="H39" s="84"/>
      <c r="I39" s="73"/>
    </row>
    <row r="40" spans="1:9">
      <c r="A40" s="6" t="s">
        <v>211</v>
      </c>
      <c r="B40" s="75"/>
      <c r="C40" s="82"/>
      <c r="D40" s="84"/>
      <c r="E40" s="82"/>
      <c r="F40" s="82"/>
      <c r="G40" s="83"/>
      <c r="H40" s="84"/>
      <c r="I40" s="73"/>
    </row>
    <row r="41" spans="1:9">
      <c r="A41" s="6" t="s">
        <v>212</v>
      </c>
      <c r="B41" s="72"/>
      <c r="C41" s="82"/>
      <c r="D41" s="84"/>
      <c r="E41" s="82"/>
      <c r="F41" s="82"/>
      <c r="G41" s="83"/>
      <c r="H41" s="54"/>
      <c r="I41" s="55"/>
    </row>
    <row r="42" spans="1:9" ht="13.5" thickBot="1">
      <c r="A42" s="20" t="s">
        <v>213</v>
      </c>
      <c r="B42" s="52"/>
      <c r="C42" s="48"/>
      <c r="D42" s="56"/>
      <c r="E42" s="48"/>
      <c r="F42" s="48"/>
      <c r="G42" s="83"/>
      <c r="H42" s="57"/>
      <c r="I42" s="58"/>
    </row>
    <row r="43" spans="1:9" ht="13.5" thickBot="1">
      <c r="A43" s="21" t="s">
        <v>214</v>
      </c>
      <c r="B43" s="59">
        <f>B31</f>
        <v>0</v>
      </c>
      <c r="C43" s="59">
        <f>SUM(C31:C42)</f>
        <v>0</v>
      </c>
      <c r="D43" s="60">
        <v>0</v>
      </c>
      <c r="E43" s="59">
        <f>SUM(E31:E42)</f>
        <v>0</v>
      </c>
      <c r="F43" s="59">
        <f>SUM(F31:F42)</f>
        <v>0</v>
      </c>
      <c r="G43" s="59">
        <f>SUM(G31:G42)</f>
        <v>0</v>
      </c>
      <c r="H43" s="60">
        <v>0</v>
      </c>
      <c r="I43" s="61">
        <v>0</v>
      </c>
    </row>
    <row r="44" spans="1:9">
      <c r="A44" s="12"/>
      <c r="B44" s="12"/>
      <c r="C44" s="12"/>
      <c r="D44" s="12"/>
      <c r="E44" s="12"/>
      <c r="F44" s="12"/>
      <c r="G44" s="12"/>
      <c r="H44" s="12"/>
      <c r="I44" s="12"/>
    </row>
    <row r="45" spans="1:9" s="96" customFormat="1" ht="15.75" customHeight="1">
      <c r="A45" s="986" t="s">
        <v>300</v>
      </c>
      <c r="B45" s="987"/>
      <c r="C45" s="987"/>
      <c r="D45" s="987"/>
      <c r="E45" s="987"/>
      <c r="F45" s="987"/>
      <c r="G45" s="987"/>
      <c r="H45" s="987"/>
      <c r="I45" s="793"/>
    </row>
    <row r="46" spans="1:9" s="96" customFormat="1" ht="15" customHeight="1">
      <c r="A46" s="973" t="s">
        <v>301</v>
      </c>
      <c r="B46" s="852"/>
      <c r="C46" s="852"/>
      <c r="D46" s="852"/>
      <c r="E46" s="852"/>
      <c r="F46" s="852"/>
      <c r="G46" s="852"/>
      <c r="H46" s="852"/>
      <c r="I46" s="852"/>
    </row>
    <row r="47" spans="1:9" s="118" customFormat="1" ht="27" customHeight="1">
      <c r="A47" s="972" t="s">
        <v>302</v>
      </c>
      <c r="B47" s="793"/>
      <c r="C47" s="793"/>
      <c r="D47" s="793"/>
      <c r="E47" s="793"/>
      <c r="F47" s="793"/>
      <c r="G47" s="793"/>
      <c r="H47" s="793"/>
      <c r="I47" s="793"/>
    </row>
    <row r="48" spans="1:9" s="96" customFormat="1" ht="15" customHeight="1">
      <c r="A48" s="971" t="s">
        <v>310</v>
      </c>
      <c r="B48" s="971"/>
      <c r="C48" s="971"/>
      <c r="D48" s="971"/>
      <c r="E48" s="971"/>
      <c r="F48" s="971"/>
      <c r="G48" s="971"/>
      <c r="H48" s="971"/>
      <c r="I48" s="971"/>
    </row>
  </sheetData>
  <mergeCells count="15">
    <mergeCell ref="A2:I2"/>
    <mergeCell ref="A45:I45"/>
    <mergeCell ref="A1:I1"/>
    <mergeCell ref="A28:I28"/>
    <mergeCell ref="A29:I29"/>
    <mergeCell ref="A24:H24"/>
    <mergeCell ref="A48:I48"/>
    <mergeCell ref="A47:I47"/>
    <mergeCell ref="A46:I46"/>
    <mergeCell ref="A27:I27"/>
    <mergeCell ref="A3:I3"/>
    <mergeCell ref="A21:I21"/>
    <mergeCell ref="A22:I22"/>
    <mergeCell ref="A20:I20"/>
    <mergeCell ref="A23:I23"/>
  </mergeCells>
  <printOptions horizontalCentered="1" verticalCentered="1" headings="1"/>
  <pageMargins left="0.25" right="0.25" top="0.5" bottom="0.5" header="0.5" footer="0.5"/>
  <pageSetup scale="81"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zoomScaleNormal="100" workbookViewId="0">
      <selection activeCell="M20" sqref="M20"/>
    </sheetView>
  </sheetViews>
  <sheetFormatPr defaultRowHeight="12.75"/>
  <cols>
    <col min="1" max="5" width="15.7109375" customWidth="1"/>
    <col min="6" max="6" width="17" customWidth="1"/>
    <col min="7" max="7" width="15.7109375" customWidth="1"/>
  </cols>
  <sheetData>
    <row r="1" spans="1:7" ht="18.75">
      <c r="A1" s="997" t="s">
        <v>311</v>
      </c>
      <c r="B1" s="997"/>
      <c r="C1" s="997"/>
      <c r="D1" s="997"/>
      <c r="E1" s="997"/>
      <c r="F1" s="997"/>
      <c r="G1" s="997"/>
    </row>
    <row r="2" spans="1:7" ht="15.75">
      <c r="A2" s="997" t="s">
        <v>1</v>
      </c>
      <c r="B2" s="998"/>
      <c r="C2" s="998"/>
      <c r="D2" s="998"/>
      <c r="E2" s="998"/>
      <c r="F2" s="998"/>
      <c r="G2" s="998"/>
    </row>
    <row r="3" spans="1:7" ht="15.75">
      <c r="A3" s="909" t="s">
        <v>582</v>
      </c>
      <c r="B3" s="910"/>
      <c r="C3" s="910"/>
      <c r="D3" s="910"/>
      <c r="E3" s="910"/>
      <c r="F3" s="910"/>
      <c r="G3" s="910"/>
    </row>
    <row r="4" spans="1:7" s="35" customFormat="1" ht="15.75">
      <c r="A4" s="563"/>
      <c r="B4" s="564"/>
      <c r="C4" s="564"/>
      <c r="D4" s="564"/>
      <c r="E4" s="564"/>
      <c r="F4" s="564"/>
      <c r="G4" s="564"/>
    </row>
    <row r="5" spans="1:7" ht="30.75" customHeight="1">
      <c r="A5" s="364"/>
      <c r="B5" s="364" t="s">
        <v>312</v>
      </c>
      <c r="C5" s="364" t="s">
        <v>313</v>
      </c>
      <c r="D5" s="364" t="s">
        <v>314</v>
      </c>
      <c r="E5" s="364" t="s">
        <v>315</v>
      </c>
      <c r="F5" s="364" t="s">
        <v>316</v>
      </c>
      <c r="G5" s="364" t="s">
        <v>317</v>
      </c>
    </row>
    <row r="6" spans="1:7" ht="15">
      <c r="A6" s="397" t="s">
        <v>318</v>
      </c>
      <c r="B6" s="488">
        <v>999122</v>
      </c>
      <c r="C6" s="489">
        <v>369550</v>
      </c>
      <c r="D6" s="489">
        <v>293757</v>
      </c>
      <c r="E6" s="489">
        <v>50075</v>
      </c>
      <c r="F6" s="489">
        <v>14564</v>
      </c>
      <c r="G6" s="489">
        <v>11154</v>
      </c>
    </row>
    <row r="7" spans="1:7" ht="15">
      <c r="A7" s="365" t="s">
        <v>319</v>
      </c>
      <c r="B7" s="366"/>
      <c r="C7" s="367">
        <f>C6/C6</f>
        <v>1</v>
      </c>
      <c r="D7" s="367">
        <f>D6/C6</f>
        <v>0.79490461371938848</v>
      </c>
      <c r="E7" s="367">
        <f>E6/C6</f>
        <v>0.13550263834393181</v>
      </c>
      <c r="F7" s="367">
        <f>F6/C6</f>
        <v>3.9410093356785282E-2</v>
      </c>
      <c r="G7" s="367">
        <f>G6/C6</f>
        <v>3.0182654579894466E-2</v>
      </c>
    </row>
    <row r="9" spans="1:7" ht="15.75" customHeight="1">
      <c r="A9" s="846" t="s">
        <v>320</v>
      </c>
      <c r="B9" s="846"/>
      <c r="C9" s="846"/>
      <c r="D9" s="846"/>
      <c r="E9" s="846"/>
      <c r="F9" s="846"/>
      <c r="G9" s="846"/>
    </row>
    <row r="10" spans="1:7" s="35" customFormat="1" ht="25.5" customHeight="1">
      <c r="A10" s="841" t="s">
        <v>321</v>
      </c>
      <c r="B10" s="841"/>
      <c r="C10" s="841"/>
      <c r="D10" s="841"/>
      <c r="E10" s="841"/>
      <c r="F10" s="841"/>
      <c r="G10" s="841"/>
    </row>
    <row r="11" spans="1:7" s="35" customFormat="1" ht="15.75" customHeight="1">
      <c r="A11" s="846" t="s">
        <v>322</v>
      </c>
      <c r="B11" s="846"/>
      <c r="C11" s="846"/>
      <c r="D11" s="846"/>
      <c r="E11" s="846"/>
      <c r="F11" s="846"/>
      <c r="G11" s="846"/>
    </row>
    <row r="12" spans="1:7" s="35" customFormat="1" ht="15.75" customHeight="1">
      <c r="A12" s="846" t="s">
        <v>323</v>
      </c>
      <c r="B12" s="846"/>
      <c r="C12" s="846"/>
      <c r="D12" s="846"/>
      <c r="E12" s="846"/>
      <c r="F12" s="846"/>
      <c r="G12" s="846"/>
    </row>
    <row r="13" spans="1:7" s="35" customFormat="1" ht="27" customHeight="1">
      <c r="A13" s="841" t="s">
        <v>324</v>
      </c>
      <c r="B13" s="841"/>
      <c r="C13" s="841"/>
      <c r="D13" s="841"/>
      <c r="E13" s="841"/>
      <c r="F13" s="841"/>
      <c r="G13" s="841"/>
    </row>
    <row r="14" spans="1:7" s="35" customFormat="1" ht="27" customHeight="1">
      <c r="A14" s="841" t="s">
        <v>325</v>
      </c>
      <c r="B14" s="841"/>
      <c r="C14" s="841"/>
      <c r="D14" s="841"/>
      <c r="E14" s="841"/>
      <c r="F14" s="841"/>
      <c r="G14" s="841"/>
    </row>
    <row r="15" spans="1:7" s="35" customFormat="1" ht="27" customHeight="1">
      <c r="A15" s="841" t="s">
        <v>40</v>
      </c>
      <c r="B15" s="841"/>
      <c r="C15" s="841"/>
      <c r="D15" s="841"/>
      <c r="E15" s="841"/>
      <c r="F15" s="841"/>
      <c r="G15" s="841"/>
    </row>
    <row r="16" spans="1:7" ht="19.149999999999999" customHeight="1">
      <c r="A16" s="999"/>
      <c r="B16" s="999"/>
      <c r="C16" s="999"/>
      <c r="D16" s="999"/>
      <c r="E16" s="999"/>
      <c r="F16" s="999"/>
      <c r="G16" s="999"/>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E25" sqref="E25"/>
    </sheetView>
  </sheetViews>
  <sheetFormatPr defaultRowHeight="12.75"/>
  <cols>
    <col min="1" max="1" width="16.5703125" bestFit="1" customWidth="1"/>
    <col min="2" max="10" width="12.7109375" customWidth="1"/>
  </cols>
  <sheetData>
    <row r="1" spans="1:10" ht="15.75">
      <c r="A1" s="908" t="s">
        <v>326</v>
      </c>
      <c r="B1" s="908"/>
      <c r="C1" s="908"/>
      <c r="D1" s="908"/>
      <c r="E1" s="908"/>
      <c r="F1" s="908"/>
      <c r="G1" s="908"/>
      <c r="H1" s="908"/>
      <c r="I1" s="908"/>
      <c r="J1" s="908"/>
    </row>
    <row r="2" spans="1:10" ht="15.75">
      <c r="A2" s="909" t="s">
        <v>1</v>
      </c>
      <c r="B2" s="910"/>
      <c r="C2" s="910"/>
      <c r="D2" s="910"/>
      <c r="E2" s="910"/>
      <c r="F2" s="910"/>
      <c r="G2" s="910"/>
      <c r="H2" s="910"/>
      <c r="I2" s="910"/>
      <c r="J2" s="910"/>
    </row>
    <row r="3" spans="1:10" ht="15.75">
      <c r="A3" s="909" t="s">
        <v>582</v>
      </c>
      <c r="B3" s="910"/>
      <c r="C3" s="910"/>
      <c r="D3" s="910"/>
      <c r="E3" s="910"/>
      <c r="F3" s="910"/>
      <c r="G3" s="910"/>
      <c r="H3" s="910"/>
      <c r="I3" s="910"/>
      <c r="J3" s="910"/>
    </row>
    <row r="4" spans="1:10" s="35" customFormat="1" ht="15.75">
      <c r="A4" s="293"/>
      <c r="B4" s="294"/>
      <c r="C4" s="294"/>
      <c r="D4" s="294"/>
      <c r="E4" s="294"/>
      <c r="F4" s="294"/>
      <c r="G4" s="294"/>
      <c r="H4" s="294"/>
      <c r="I4" s="294"/>
      <c r="J4" s="294"/>
    </row>
    <row r="5" spans="1:10" ht="36" customHeight="1">
      <c r="A5" s="1001" t="s">
        <v>168</v>
      </c>
      <c r="B5" s="1001" t="s">
        <v>327</v>
      </c>
      <c r="C5" s="1001"/>
      <c r="D5" s="1001"/>
      <c r="E5" s="1001" t="s">
        <v>328</v>
      </c>
      <c r="F5" s="1001"/>
      <c r="G5" s="1001"/>
      <c r="H5" s="1001" t="s">
        <v>329</v>
      </c>
      <c r="I5" s="1001"/>
      <c r="J5" s="1001"/>
    </row>
    <row r="6" spans="1:10" ht="15.75">
      <c r="A6" s="1001"/>
      <c r="B6" s="572" t="s">
        <v>170</v>
      </c>
      <c r="C6" s="572" t="s">
        <v>330</v>
      </c>
      <c r="D6" s="572" t="s">
        <v>9</v>
      </c>
      <c r="E6" s="17" t="s">
        <v>170</v>
      </c>
      <c r="F6" s="17" t="s">
        <v>169</v>
      </c>
      <c r="G6" s="572" t="s">
        <v>9</v>
      </c>
      <c r="H6" s="572" t="s">
        <v>170</v>
      </c>
      <c r="I6" s="572" t="s">
        <v>331</v>
      </c>
      <c r="J6" s="572" t="s">
        <v>9</v>
      </c>
    </row>
    <row r="7" spans="1:10" ht="14.25">
      <c r="A7" s="190" t="s">
        <v>332</v>
      </c>
      <c r="B7" s="387">
        <v>11218.831765519755</v>
      </c>
      <c r="C7" s="352">
        <v>14.880695226547831</v>
      </c>
      <c r="D7" s="347">
        <f>SUM(B7:C7)</f>
        <v>11233.712460746303</v>
      </c>
      <c r="E7" s="348">
        <v>11085</v>
      </c>
      <c r="F7" s="87">
        <v>18</v>
      </c>
      <c r="G7" s="347">
        <f>+E7+F7</f>
        <v>11103</v>
      </c>
      <c r="H7" s="319">
        <f>E7/B7</f>
        <v>0.98807079308105172</v>
      </c>
      <c r="I7" s="319">
        <f>F7/C7</f>
        <v>1.2096209031878558</v>
      </c>
      <c r="J7" s="86">
        <f>G7/D7</f>
        <v>0.98836426860638915</v>
      </c>
    </row>
    <row r="8" spans="1:10" s="35" customFormat="1" ht="14.25">
      <c r="A8" s="191" t="s">
        <v>172</v>
      </c>
      <c r="B8" s="387">
        <v>0</v>
      </c>
      <c r="C8" s="387">
        <v>15698.607840000001</v>
      </c>
      <c r="D8" s="349">
        <f t="shared" ref="D8:D17" si="0">SUM(B8:C8)</f>
        <v>15698.607840000001</v>
      </c>
      <c r="E8" s="348">
        <v>0</v>
      </c>
      <c r="F8" s="66">
        <v>15124</v>
      </c>
      <c r="G8" s="347">
        <f t="shared" ref="G8:G18" si="1">+E8+F8</f>
        <v>15124</v>
      </c>
      <c r="H8" s="319" t="s">
        <v>12</v>
      </c>
      <c r="I8" s="319">
        <f t="shared" ref="I8:I18" si="2">F8/C8</f>
        <v>0.96339752888559316</v>
      </c>
      <c r="J8" s="86">
        <f t="shared" ref="J8:J18" si="3">G8/D8</f>
        <v>0.96339752888559316</v>
      </c>
    </row>
    <row r="9" spans="1:10" s="35" customFormat="1" ht="14.25">
      <c r="A9" s="191" t="s">
        <v>173</v>
      </c>
      <c r="B9" s="387">
        <v>14197.524320070504</v>
      </c>
      <c r="C9" s="387">
        <v>29020.700149346427</v>
      </c>
      <c r="D9" s="349">
        <f t="shared" si="0"/>
        <v>43218.224469416935</v>
      </c>
      <c r="E9" s="348">
        <v>12257</v>
      </c>
      <c r="F9" s="66">
        <v>29052</v>
      </c>
      <c r="G9" s="347">
        <f t="shared" si="1"/>
        <v>41309</v>
      </c>
      <c r="H9" s="319">
        <f t="shared" ref="H9:H18" si="4">E9/B9</f>
        <v>0.8633195283682481</v>
      </c>
      <c r="I9" s="319">
        <f t="shared" si="2"/>
        <v>1.0010785353383103</v>
      </c>
      <c r="J9" s="86">
        <f t="shared" si="3"/>
        <v>0.95582362549928479</v>
      </c>
    </row>
    <row r="10" spans="1:10" s="35" customFormat="1" ht="14.25">
      <c r="A10" s="191" t="s">
        <v>174</v>
      </c>
      <c r="B10" s="387">
        <v>9.2285231838177424</v>
      </c>
      <c r="C10" s="387">
        <v>13562.95908179875</v>
      </c>
      <c r="D10" s="349">
        <f t="shared" si="0"/>
        <v>13572.187604982568</v>
      </c>
      <c r="E10" s="348">
        <v>11</v>
      </c>
      <c r="F10" s="66">
        <v>14691</v>
      </c>
      <c r="G10" s="347">
        <f t="shared" si="1"/>
        <v>14702</v>
      </c>
      <c r="H10" s="319">
        <f t="shared" si="4"/>
        <v>1.1919566956594474</v>
      </c>
      <c r="I10" s="319">
        <f t="shared" si="2"/>
        <v>1.0831707086483111</v>
      </c>
      <c r="J10" s="86">
        <f t="shared" si="3"/>
        <v>1.0832446785957084</v>
      </c>
    </row>
    <row r="11" spans="1:10" s="35" customFormat="1" ht="14.25">
      <c r="A11" s="191" t="s">
        <v>175</v>
      </c>
      <c r="B11" s="387">
        <v>852010.17844574968</v>
      </c>
      <c r="C11" s="387">
        <v>2516.7351721039063</v>
      </c>
      <c r="D11" s="349">
        <f t="shared" si="0"/>
        <v>854526.91361785354</v>
      </c>
      <c r="E11" s="348">
        <v>828642</v>
      </c>
      <c r="F11" s="66">
        <v>1164</v>
      </c>
      <c r="G11" s="347">
        <f t="shared" si="1"/>
        <v>829806</v>
      </c>
      <c r="H11" s="319">
        <f t="shared" si="4"/>
        <v>0.97257288816856824</v>
      </c>
      <c r="I11" s="319">
        <f t="shared" si="2"/>
        <v>0.46250396660803011</v>
      </c>
      <c r="J11" s="86">
        <f t="shared" si="3"/>
        <v>0.97107064362292417</v>
      </c>
    </row>
    <row r="12" spans="1:10" s="35" customFormat="1" ht="14.25">
      <c r="A12" s="191" t="s">
        <v>176</v>
      </c>
      <c r="B12" s="387">
        <v>195065.82233437034</v>
      </c>
      <c r="C12" s="387">
        <v>10.098093495879999</v>
      </c>
      <c r="D12" s="349">
        <f t="shared" si="0"/>
        <v>195075.92042786622</v>
      </c>
      <c r="E12" s="348">
        <v>156148</v>
      </c>
      <c r="F12" s="66">
        <v>17</v>
      </c>
      <c r="G12" s="347">
        <f t="shared" si="1"/>
        <v>156165</v>
      </c>
      <c r="H12" s="319">
        <f t="shared" si="4"/>
        <v>0.80048876902864252</v>
      </c>
      <c r="I12" s="319">
        <f t="shared" si="2"/>
        <v>1.6834860963543232</v>
      </c>
      <c r="J12" s="86">
        <f t="shared" si="3"/>
        <v>0.80053447733312411</v>
      </c>
    </row>
    <row r="13" spans="1:10" s="35" customFormat="1" ht="14.25">
      <c r="A13" s="191" t="s">
        <v>177</v>
      </c>
      <c r="B13" s="387">
        <v>102370.56117075573</v>
      </c>
      <c r="C13" s="387">
        <v>125909.94398322591</v>
      </c>
      <c r="D13" s="349">
        <f t="shared" si="0"/>
        <v>228280.50515398162</v>
      </c>
      <c r="E13" s="348">
        <v>94953</v>
      </c>
      <c r="F13" s="66">
        <v>120650</v>
      </c>
      <c r="G13" s="347">
        <f t="shared" si="1"/>
        <v>215603</v>
      </c>
      <c r="H13" s="319">
        <f t="shared" si="4"/>
        <v>0.92754204835916532</v>
      </c>
      <c r="I13" s="319">
        <f t="shared" si="2"/>
        <v>0.95822455465529666</v>
      </c>
      <c r="J13" s="86">
        <f t="shared" si="3"/>
        <v>0.9444652308552135</v>
      </c>
    </row>
    <row r="14" spans="1:10" s="35" customFormat="1" ht="14.25">
      <c r="A14" s="191" t="s">
        <v>178</v>
      </c>
      <c r="B14" s="387">
        <v>151178.97810134123</v>
      </c>
      <c r="C14" s="387">
        <v>1017.4657066359462</v>
      </c>
      <c r="D14" s="349">
        <f t="shared" si="0"/>
        <v>152196.44380797716</v>
      </c>
      <c r="E14" s="348">
        <v>169100</v>
      </c>
      <c r="F14" s="66">
        <v>843</v>
      </c>
      <c r="G14" s="347">
        <f t="shared" si="1"/>
        <v>169943</v>
      </c>
      <c r="H14" s="319">
        <f t="shared" si="4"/>
        <v>1.1185417584093313</v>
      </c>
      <c r="I14" s="319">
        <f t="shared" si="2"/>
        <v>0.82852915287652951</v>
      </c>
      <c r="J14" s="86">
        <f t="shared" si="3"/>
        <v>1.1166029622506375</v>
      </c>
    </row>
    <row r="15" spans="1:10" s="35" customFormat="1" ht="14.25">
      <c r="A15" s="191" t="s">
        <v>179</v>
      </c>
      <c r="B15" s="387">
        <v>7122.7603754556421</v>
      </c>
      <c r="C15" s="387">
        <v>13787.123747076703</v>
      </c>
      <c r="D15" s="349">
        <f t="shared" si="0"/>
        <v>20909.884122532345</v>
      </c>
      <c r="E15" s="348">
        <v>3379</v>
      </c>
      <c r="F15" s="66">
        <v>10808</v>
      </c>
      <c r="G15" s="347">
        <f t="shared" si="1"/>
        <v>14187</v>
      </c>
      <c r="H15" s="319">
        <f t="shared" si="4"/>
        <v>0.47439473208220145</v>
      </c>
      <c r="I15" s="319">
        <f t="shared" si="2"/>
        <v>0.78391985146950105</v>
      </c>
      <c r="J15" s="86">
        <f t="shared" si="3"/>
        <v>0.67848295652256574</v>
      </c>
    </row>
    <row r="16" spans="1:10" s="35" customFormat="1" ht="14.25">
      <c r="A16" s="191" t="s">
        <v>180</v>
      </c>
      <c r="B16" s="387">
        <v>33025.459194827985</v>
      </c>
      <c r="C16" s="387">
        <v>1137.1422123755631</v>
      </c>
      <c r="D16" s="349">
        <f t="shared" si="0"/>
        <v>34162.601407203547</v>
      </c>
      <c r="E16" s="348">
        <v>27512</v>
      </c>
      <c r="F16" s="66">
        <v>556</v>
      </c>
      <c r="G16" s="347">
        <f t="shared" si="1"/>
        <v>28068</v>
      </c>
      <c r="H16" s="319">
        <f t="shared" si="4"/>
        <v>0.83305427602679838</v>
      </c>
      <c r="I16" s="319">
        <f t="shared" si="2"/>
        <v>0.48894500085304221</v>
      </c>
      <c r="J16" s="86">
        <f t="shared" si="3"/>
        <v>0.82160019564790998</v>
      </c>
    </row>
    <row r="17" spans="1:12" s="35" customFormat="1" ht="14.25">
      <c r="A17" s="191" t="s">
        <v>181</v>
      </c>
      <c r="B17" s="387">
        <v>11077.932503433061</v>
      </c>
      <c r="C17" s="387">
        <v>46391.005607882762</v>
      </c>
      <c r="D17" s="349">
        <f t="shared" si="0"/>
        <v>57468.938111315823</v>
      </c>
      <c r="E17" s="348">
        <v>11941</v>
      </c>
      <c r="F17" s="66">
        <v>48554</v>
      </c>
      <c r="G17" s="347">
        <f t="shared" si="1"/>
        <v>60495</v>
      </c>
      <c r="H17" s="319">
        <f t="shared" si="4"/>
        <v>1.0779087159358909</v>
      </c>
      <c r="I17" s="319">
        <f t="shared" si="2"/>
        <v>1.0466252965154457</v>
      </c>
      <c r="J17" s="86">
        <f t="shared" si="3"/>
        <v>1.0526556081969494</v>
      </c>
    </row>
    <row r="18" spans="1:12" ht="15" thickBot="1">
      <c r="A18" s="192" t="s">
        <v>182</v>
      </c>
      <c r="B18" s="676">
        <v>55053.436279616202</v>
      </c>
      <c r="C18" s="676">
        <v>2139.2876416751255</v>
      </c>
      <c r="D18" s="677">
        <f>SUM(B18:C18)</f>
        <v>57192.723921291326</v>
      </c>
      <c r="E18" s="351">
        <v>47295</v>
      </c>
      <c r="F18" s="351">
        <v>1539</v>
      </c>
      <c r="G18" s="678">
        <f t="shared" si="1"/>
        <v>48834</v>
      </c>
      <c r="H18" s="679">
        <f t="shared" si="4"/>
        <v>0.85907444105375852</v>
      </c>
      <c r="I18" s="679">
        <f t="shared" si="2"/>
        <v>0.71939835018862519</v>
      </c>
      <c r="J18" s="680">
        <f t="shared" si="3"/>
        <v>0.85384987200828888</v>
      </c>
      <c r="K18" s="35"/>
      <c r="L18" s="35"/>
    </row>
    <row r="19" spans="1:12" ht="13.5" thickBot="1">
      <c r="A19" s="231" t="s">
        <v>9</v>
      </c>
      <c r="B19" s="224">
        <f>SUM(B7:B18)</f>
        <v>1432330.7130143242</v>
      </c>
      <c r="C19" s="224">
        <f t="shared" ref="C19:G19" si="5">SUM(C7:C18)</f>
        <v>251205.94993084352</v>
      </c>
      <c r="D19" s="224">
        <f t="shared" si="5"/>
        <v>1683536.6629451674</v>
      </c>
      <c r="E19" s="681">
        <f t="shared" si="5"/>
        <v>1362323</v>
      </c>
      <c r="F19" s="681">
        <f t="shared" si="5"/>
        <v>243016</v>
      </c>
      <c r="G19" s="224">
        <f t="shared" si="5"/>
        <v>1605339</v>
      </c>
      <c r="H19" s="225">
        <f t="shared" ref="H19" si="6">E19/B19</f>
        <v>0.95112322009279981</v>
      </c>
      <c r="I19" s="682">
        <f>F19/C19</f>
        <v>0.9673974683597335</v>
      </c>
      <c r="J19" s="683">
        <f t="shared" ref="J19" si="7">G19/D19</f>
        <v>0.95355155330661534</v>
      </c>
      <c r="K19" s="35"/>
      <c r="L19" s="35"/>
    </row>
    <row r="21" spans="1:12" ht="15" customHeight="1">
      <c r="A21" s="1000" t="s">
        <v>40</v>
      </c>
      <c r="B21" s="1000"/>
      <c r="C21" s="1000"/>
      <c r="D21" s="1000"/>
      <c r="E21" s="1000"/>
      <c r="F21" s="1000"/>
      <c r="G21" s="1000"/>
      <c r="H21" s="1000"/>
      <c r="I21" s="1000"/>
      <c r="J21" s="1000"/>
      <c r="K21" s="9"/>
      <c r="L21" s="35"/>
    </row>
    <row r="23" spans="1:12">
      <c r="A23" s="115"/>
      <c r="B23" s="115"/>
      <c r="C23" s="115"/>
      <c r="D23" s="115"/>
      <c r="E23" s="116"/>
      <c r="F23" s="116"/>
      <c r="G23" s="116"/>
      <c r="H23" s="116"/>
      <c r="I23" s="116"/>
      <c r="J23" s="116"/>
      <c r="K23" s="116"/>
      <c r="L23" s="116"/>
    </row>
    <row r="24" spans="1:12" ht="14.25">
      <c r="A24" s="117"/>
      <c r="B24" s="115"/>
      <c r="C24" s="115"/>
      <c r="D24" s="115"/>
      <c r="E24" s="116"/>
      <c r="F24" s="116"/>
      <c r="G24" s="116"/>
      <c r="H24" s="116"/>
      <c r="I24" s="116"/>
      <c r="J24" s="116"/>
      <c r="K24" s="116"/>
      <c r="L24" s="116"/>
    </row>
    <row r="31" spans="1:12">
      <c r="A31" s="35"/>
      <c r="B31" s="35"/>
      <c r="C31" s="35"/>
      <c r="D31" s="35"/>
      <c r="E31" s="35"/>
      <c r="F31" s="35"/>
      <c r="G31" s="35"/>
      <c r="H31" s="35"/>
      <c r="I31" s="35"/>
      <c r="J31" s="35"/>
      <c r="K31" s="35"/>
      <c r="L31" s="3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J22" sqref="J22"/>
    </sheetView>
  </sheetViews>
  <sheetFormatPr defaultRowHeight="12.75"/>
  <cols>
    <col min="1" max="1" width="10.7109375" customWidth="1"/>
    <col min="2" max="8" width="14.7109375" customWidth="1"/>
    <col min="9" max="11" width="9.28515625" style="121"/>
  </cols>
  <sheetData>
    <row r="1" spans="1:11" ht="15.75">
      <c r="A1" s="908" t="s">
        <v>333</v>
      </c>
      <c r="B1" s="908"/>
      <c r="C1" s="908"/>
      <c r="D1" s="908"/>
      <c r="E1" s="908"/>
      <c r="F1" s="908"/>
      <c r="G1" s="908"/>
      <c r="H1" s="908"/>
    </row>
    <row r="2" spans="1:11" ht="15.75">
      <c r="A2" s="909" t="s">
        <v>1</v>
      </c>
      <c r="B2" s="910"/>
      <c r="C2" s="910"/>
      <c r="D2" s="910"/>
      <c r="E2" s="910"/>
      <c r="F2" s="910"/>
      <c r="G2" s="910"/>
      <c r="H2" s="910"/>
    </row>
    <row r="3" spans="1:11" ht="15.75">
      <c r="A3" s="909" t="s">
        <v>583</v>
      </c>
      <c r="B3" s="910"/>
      <c r="C3" s="910"/>
      <c r="D3" s="910"/>
      <c r="E3" s="910"/>
      <c r="F3" s="910"/>
      <c r="G3" s="910"/>
      <c r="H3" s="910"/>
    </row>
    <row r="4" spans="1:11" s="35" customFormat="1" ht="15.75">
      <c r="A4" s="293"/>
      <c r="B4" s="294"/>
      <c r="C4" s="294"/>
      <c r="D4" s="294"/>
      <c r="E4" s="294"/>
      <c r="F4" s="294"/>
      <c r="G4" s="294"/>
      <c r="H4" s="294"/>
      <c r="I4" s="121"/>
      <c r="J4" s="121"/>
      <c r="K4" s="121"/>
    </row>
    <row r="5" spans="1:11" ht="51">
      <c r="A5" s="18" t="s">
        <v>193</v>
      </c>
      <c r="B5" s="18" t="s">
        <v>334</v>
      </c>
      <c r="C5" s="18" t="s">
        <v>335</v>
      </c>
      <c r="D5" s="18" t="s">
        <v>336</v>
      </c>
      <c r="E5" s="18" t="s">
        <v>337</v>
      </c>
      <c r="F5" s="18" t="s">
        <v>338</v>
      </c>
      <c r="G5" s="18" t="s">
        <v>339</v>
      </c>
      <c r="H5" s="18" t="s">
        <v>340</v>
      </c>
      <c r="I5" s="95"/>
      <c r="J5" s="95"/>
    </row>
    <row r="6" spans="1:11" s="19" customFormat="1" ht="14.25">
      <c r="A6" s="15" t="s">
        <v>202</v>
      </c>
      <c r="B6" s="46">
        <v>1613195</v>
      </c>
      <c r="C6" s="344">
        <v>21957</v>
      </c>
      <c r="D6" s="353">
        <f t="shared" ref="D6:D13" si="0">+C6/B6</f>
        <v>1.361087779220739E-2</v>
      </c>
      <c r="E6" s="675">
        <v>12551</v>
      </c>
      <c r="F6" s="675">
        <v>9693</v>
      </c>
      <c r="G6" s="356">
        <f>E6/C6</f>
        <v>0.57161725190144375</v>
      </c>
      <c r="H6" s="303">
        <f t="shared" ref="H6" si="1">F6/B6</f>
        <v>6.0085730491354116E-3</v>
      </c>
      <c r="I6" s="121"/>
      <c r="J6" s="120"/>
      <c r="K6" s="121"/>
    </row>
    <row r="7" spans="1:11" ht="14.25">
      <c r="A7" s="15" t="s">
        <v>203</v>
      </c>
      <c r="B7" s="597">
        <v>1613054</v>
      </c>
      <c r="C7" s="344">
        <v>23815</v>
      </c>
      <c r="D7" s="353">
        <f t="shared" si="0"/>
        <v>1.4763919868770667E-2</v>
      </c>
      <c r="E7" s="675">
        <v>14226</v>
      </c>
      <c r="F7" s="675">
        <v>9973</v>
      </c>
      <c r="G7" s="356">
        <f t="shared" ref="G7:G12" si="2">E7/C7</f>
        <v>0.59735460844005883</v>
      </c>
      <c r="H7" s="303">
        <f t="shared" ref="H7:H12" si="3">F7/B7</f>
        <v>6.1826820428826316E-3</v>
      </c>
      <c r="J7" s="596"/>
    </row>
    <row r="8" spans="1:11" ht="14.25">
      <c r="A8" s="15" t="s">
        <v>204</v>
      </c>
      <c r="B8" s="72">
        <v>1614139</v>
      </c>
      <c r="C8" s="66">
        <v>34469</v>
      </c>
      <c r="D8" s="353">
        <f t="shared" si="0"/>
        <v>2.1354418671502267E-2</v>
      </c>
      <c r="E8" s="675">
        <v>20673</v>
      </c>
      <c r="F8" s="675">
        <v>14393</v>
      </c>
      <c r="G8" s="356">
        <f t="shared" si="2"/>
        <v>0.59975630276480318</v>
      </c>
      <c r="H8" s="303">
        <f t="shared" si="3"/>
        <v>8.9168281046427839E-3</v>
      </c>
      <c r="J8" s="120"/>
    </row>
    <row r="9" spans="1:11" ht="14.25">
      <c r="A9" s="15" t="s">
        <v>205</v>
      </c>
      <c r="B9" s="72">
        <v>1620797</v>
      </c>
      <c r="C9" s="66">
        <v>31160</v>
      </c>
      <c r="D9" s="353">
        <f t="shared" si="0"/>
        <v>1.9225109621994613E-2</v>
      </c>
      <c r="E9" s="675">
        <v>18314</v>
      </c>
      <c r="F9" s="675">
        <v>13236</v>
      </c>
      <c r="G9" s="356">
        <f t="shared" si="2"/>
        <v>0.58774069319640565</v>
      </c>
      <c r="H9" s="303">
        <f t="shared" si="3"/>
        <v>8.1663527264672874E-3</v>
      </c>
      <c r="J9" s="120"/>
    </row>
    <row r="10" spans="1:11">
      <c r="A10" s="15" t="s">
        <v>206</v>
      </c>
      <c r="B10" s="72">
        <v>1621562</v>
      </c>
      <c r="C10" s="355">
        <v>27063</v>
      </c>
      <c r="D10" s="353">
        <f t="shared" si="0"/>
        <v>1.6689463615945612E-2</v>
      </c>
      <c r="E10" s="354">
        <v>15656</v>
      </c>
      <c r="F10" s="354">
        <v>9226</v>
      </c>
      <c r="G10" s="356">
        <f t="shared" si="2"/>
        <v>0.57850201381960609</v>
      </c>
      <c r="H10" s="303">
        <f t="shared" si="3"/>
        <v>5.6895758534055438E-3</v>
      </c>
    </row>
    <row r="11" spans="1:11">
      <c r="A11" s="15" t="s">
        <v>207</v>
      </c>
      <c r="B11" s="72">
        <v>1617851</v>
      </c>
      <c r="C11" s="66">
        <v>28579</v>
      </c>
      <c r="D11" s="353">
        <f t="shared" si="0"/>
        <v>1.7664791133423289E-2</v>
      </c>
      <c r="E11" s="66">
        <v>15708</v>
      </c>
      <c r="F11" s="66">
        <v>732</v>
      </c>
      <c r="G11" s="356">
        <f t="shared" si="2"/>
        <v>0.549634346898072</v>
      </c>
      <c r="H11" s="303">
        <f t="shared" si="3"/>
        <v>4.5245204904530763E-4</v>
      </c>
    </row>
    <row r="12" spans="1:11">
      <c r="A12" s="15" t="s">
        <v>208</v>
      </c>
      <c r="B12" s="72">
        <v>1610242</v>
      </c>
      <c r="C12" s="66">
        <v>30375</v>
      </c>
      <c r="D12" s="353">
        <f t="shared" si="0"/>
        <v>1.8863624225426985E-2</v>
      </c>
      <c r="E12" s="66">
        <v>13616</v>
      </c>
      <c r="F12" s="66">
        <v>505</v>
      </c>
      <c r="G12" s="356">
        <f t="shared" si="2"/>
        <v>0.44826337448559672</v>
      </c>
      <c r="H12" s="303">
        <f t="shared" si="3"/>
        <v>3.1361745625812766E-4</v>
      </c>
    </row>
    <row r="13" spans="1:11">
      <c r="A13" s="15" t="s">
        <v>209</v>
      </c>
      <c r="B13" s="72">
        <v>1605339</v>
      </c>
      <c r="C13" s="66">
        <v>28219</v>
      </c>
      <c r="D13" s="353">
        <f t="shared" si="0"/>
        <v>1.7578218681537045E-2</v>
      </c>
      <c r="E13" s="66">
        <v>4939</v>
      </c>
      <c r="F13" s="66">
        <v>184</v>
      </c>
      <c r="G13" s="356">
        <f t="shared" ref="G13" si="4">E13/C13</f>
        <v>0.17502392005386441</v>
      </c>
      <c r="H13" s="303">
        <f t="shared" ref="H13" si="5">F13/B13</f>
        <v>1.1461753561085851E-4</v>
      </c>
    </row>
    <row r="14" spans="1:11">
      <c r="A14" s="15" t="s">
        <v>210</v>
      </c>
      <c r="B14" s="72"/>
      <c r="C14" s="66"/>
      <c r="D14" s="353"/>
      <c r="E14" s="66"/>
      <c r="F14" s="66"/>
      <c r="G14" s="353"/>
      <c r="H14" s="356"/>
    </row>
    <row r="15" spans="1:11">
      <c r="A15" s="15" t="s">
        <v>211</v>
      </c>
      <c r="B15" s="352"/>
      <c r="C15" s="66"/>
      <c r="D15" s="353"/>
      <c r="E15" s="66"/>
      <c r="F15" s="66"/>
      <c r="G15" s="353"/>
      <c r="H15" s="356"/>
    </row>
    <row r="16" spans="1:11">
      <c r="A16" s="15" t="s">
        <v>212</v>
      </c>
      <c r="B16" s="352"/>
      <c r="C16" s="66"/>
      <c r="D16" s="353"/>
      <c r="E16" s="66"/>
      <c r="F16" s="66"/>
      <c r="G16" s="353"/>
      <c r="H16" s="356"/>
    </row>
    <row r="17" spans="1:9" ht="13.5" thickBot="1">
      <c r="A17" s="14" t="s">
        <v>213</v>
      </c>
      <c r="B17" s="352"/>
      <c r="C17" s="350"/>
      <c r="D17" s="353"/>
      <c r="E17" s="350"/>
      <c r="F17" s="350"/>
      <c r="G17" s="353"/>
      <c r="H17" s="356"/>
    </row>
    <row r="18" spans="1:9" ht="13.5" thickBot="1">
      <c r="A18" s="383" t="s">
        <v>214</v>
      </c>
      <c r="B18" s="194">
        <f>B13</f>
        <v>1605339</v>
      </c>
      <c r="C18" s="194">
        <f>SUM(C6:C17)</f>
        <v>225637</v>
      </c>
      <c r="D18" s="318">
        <f>C18/B18</f>
        <v>0.14055411349253957</v>
      </c>
      <c r="E18" s="194">
        <f>SUM(E6:E17)</f>
        <v>115683</v>
      </c>
      <c r="F18" s="194">
        <f>SUM(F6:F17)</f>
        <v>57942</v>
      </c>
      <c r="G18" s="388">
        <f>E18/C18</f>
        <v>0.51269516967518625</v>
      </c>
      <c r="H18" s="384">
        <f>F18/B18</f>
        <v>3.6093311132415019E-2</v>
      </c>
    </row>
    <row r="20" spans="1:9" ht="15" customHeight="1">
      <c r="A20" s="1003" t="s">
        <v>341</v>
      </c>
      <c r="B20" s="1004"/>
      <c r="C20" s="1004"/>
      <c r="D20" s="1004"/>
      <c r="E20" s="1004"/>
      <c r="F20" s="1004"/>
      <c r="G20" s="1004"/>
      <c r="H20" s="1004"/>
      <c r="I20" s="122"/>
    </row>
    <row r="21" spans="1:9" ht="27" customHeight="1">
      <c r="A21" s="821" t="s">
        <v>342</v>
      </c>
      <c r="B21" s="1005"/>
      <c r="C21" s="1005"/>
      <c r="D21" s="1005"/>
      <c r="E21" s="1005"/>
      <c r="F21" s="1005"/>
      <c r="G21" s="1005"/>
      <c r="H21" s="1005"/>
      <c r="I21" s="122"/>
    </row>
    <row r="22" spans="1:9" ht="15" customHeight="1">
      <c r="A22" s="1006" t="s">
        <v>343</v>
      </c>
      <c r="B22" s="1002"/>
      <c r="C22" s="1002"/>
      <c r="D22" s="1002"/>
      <c r="E22" s="1002"/>
      <c r="F22" s="1002"/>
      <c r="G22" s="1002"/>
      <c r="H22" s="1002"/>
      <c r="I22" s="123"/>
    </row>
    <row r="23" spans="1:9" ht="15" customHeight="1">
      <c r="A23" s="844" t="s">
        <v>344</v>
      </c>
      <c r="B23" s="1002"/>
      <c r="C23" s="1002"/>
      <c r="D23" s="1002"/>
      <c r="E23" s="1002"/>
      <c r="F23" s="1002"/>
      <c r="G23" s="1002"/>
      <c r="H23" s="1002"/>
      <c r="I23" s="97"/>
    </row>
    <row r="24" spans="1:9" ht="27" customHeight="1">
      <c r="A24" s="841" t="s">
        <v>345</v>
      </c>
      <c r="B24" s="841"/>
      <c r="C24" s="841"/>
      <c r="D24" s="841"/>
      <c r="E24" s="841"/>
      <c r="F24" s="841"/>
      <c r="G24" s="841"/>
      <c r="H24" s="841"/>
      <c r="I24" s="97"/>
    </row>
    <row r="25" spans="1:9">
      <c r="A25" s="119"/>
      <c r="B25" s="573"/>
      <c r="C25" s="573"/>
      <c r="D25" s="573"/>
      <c r="E25" s="573"/>
      <c r="F25" s="573"/>
      <c r="G25" s="573"/>
      <c r="H25" s="573"/>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9"/>
  <sheetViews>
    <sheetView zoomScale="90" zoomScaleNormal="90" workbookViewId="0">
      <selection activeCell="C51" sqref="C51"/>
    </sheetView>
  </sheetViews>
  <sheetFormatPr defaultColWidth="9.42578125" defaultRowHeight="12.75"/>
  <cols>
    <col min="1" max="1" width="58.5703125" style="35" customWidth="1"/>
    <col min="2" max="3" width="9.42578125" style="35"/>
    <col min="4" max="4" width="10.42578125" style="35" customWidth="1"/>
    <col min="5" max="5" width="9.42578125" style="35"/>
    <col min="6" max="6" width="8.5703125" style="35" customWidth="1"/>
    <col min="7" max="7" width="12.28515625" style="35" bestFit="1" customWidth="1"/>
    <col min="8" max="16384" width="9.42578125" style="35"/>
  </cols>
  <sheetData>
    <row r="1" spans="1:7" ht="15.75">
      <c r="A1" s="1008" t="s">
        <v>346</v>
      </c>
      <c r="B1" s="908"/>
      <c r="C1" s="908"/>
      <c r="D1" s="908"/>
      <c r="E1" s="908"/>
      <c r="F1" s="908"/>
      <c r="G1" s="1002"/>
    </row>
    <row r="2" spans="1:7" ht="15.75">
      <c r="A2" s="930" t="s">
        <v>1</v>
      </c>
      <c r="B2" s="910"/>
      <c r="C2" s="910"/>
      <c r="D2" s="910"/>
      <c r="E2" s="910"/>
      <c r="F2" s="910"/>
      <c r="G2" s="1002"/>
    </row>
    <row r="3" spans="1:7" ht="15.75">
      <c r="A3" s="930" t="s">
        <v>582</v>
      </c>
      <c r="B3" s="910"/>
      <c r="C3" s="910"/>
      <c r="D3" s="910"/>
      <c r="E3" s="910"/>
      <c r="F3" s="910"/>
      <c r="G3" s="1002"/>
    </row>
    <row r="4" spans="1:7" ht="16.5" thickBot="1">
      <c r="A4" s="563"/>
      <c r="B4" s="564"/>
      <c r="C4" s="564"/>
      <c r="D4" s="564"/>
      <c r="E4" s="564"/>
      <c r="F4" s="564"/>
      <c r="G4" s="574"/>
    </row>
    <row r="5" spans="1:7" ht="13.5" customHeight="1">
      <c r="A5" s="1009" t="s">
        <v>347</v>
      </c>
      <c r="B5" s="1011" t="s">
        <v>348</v>
      </c>
      <c r="C5" s="1012"/>
      <c r="D5" s="1012"/>
      <c r="E5" s="1013"/>
      <c r="F5" s="1012" t="s">
        <v>349</v>
      </c>
      <c r="G5" s="1014"/>
    </row>
    <row r="6" spans="1:7" ht="13.5" customHeight="1">
      <c r="A6" s="1010"/>
      <c r="B6" s="1017" t="s">
        <v>350</v>
      </c>
      <c r="C6" s="1018"/>
      <c r="D6" s="1018"/>
      <c r="E6" s="1019"/>
      <c r="F6" s="1015"/>
      <c r="G6" s="1016"/>
    </row>
    <row r="7" spans="1:7" ht="24.75" customHeight="1" thickBot="1">
      <c r="A7" s="1010"/>
      <c r="B7" s="199" t="s">
        <v>351</v>
      </c>
      <c r="C7" s="200" t="s">
        <v>352</v>
      </c>
      <c r="D7" s="200" t="s">
        <v>353</v>
      </c>
      <c r="E7" s="201" t="s">
        <v>354</v>
      </c>
      <c r="F7" s="639" t="s">
        <v>355</v>
      </c>
      <c r="G7" s="201" t="s">
        <v>356</v>
      </c>
    </row>
    <row r="8" spans="1:7" ht="14.25">
      <c r="A8" s="195" t="s">
        <v>357</v>
      </c>
      <c r="B8" s="206"/>
      <c r="C8" s="207" t="s">
        <v>358</v>
      </c>
      <c r="D8" s="208" t="s">
        <v>358</v>
      </c>
      <c r="E8" s="209" t="s">
        <v>358</v>
      </c>
      <c r="F8" s="640">
        <v>0</v>
      </c>
      <c r="G8" s="202">
        <v>0</v>
      </c>
    </row>
    <row r="9" spans="1:7" ht="14.25">
      <c r="A9" s="196" t="s">
        <v>359</v>
      </c>
      <c r="B9" s="210"/>
      <c r="C9" s="207" t="s">
        <v>358</v>
      </c>
      <c r="D9" s="211"/>
      <c r="E9" s="212"/>
      <c r="F9" s="641">
        <v>0</v>
      </c>
      <c r="G9" s="202">
        <v>0</v>
      </c>
    </row>
    <row r="10" spans="1:7" ht="14.25">
      <c r="A10" s="196" t="s">
        <v>360</v>
      </c>
      <c r="B10" s="210"/>
      <c r="C10" s="207" t="s">
        <v>358</v>
      </c>
      <c r="D10" s="211" t="s">
        <v>358</v>
      </c>
      <c r="E10" s="212" t="s">
        <v>358</v>
      </c>
      <c r="F10" s="641">
        <v>0</v>
      </c>
      <c r="G10" s="202">
        <v>0</v>
      </c>
    </row>
    <row r="11" spans="1:7" ht="14.25">
      <c r="A11" s="196" t="s">
        <v>361</v>
      </c>
      <c r="B11" s="210"/>
      <c r="C11" s="207" t="s">
        <v>358</v>
      </c>
      <c r="D11" s="211"/>
      <c r="E11" s="212"/>
      <c r="F11" s="641">
        <v>0</v>
      </c>
      <c r="G11" s="202">
        <v>0</v>
      </c>
    </row>
    <row r="12" spans="1:7" ht="14.25">
      <c r="A12" s="196" t="s">
        <v>362</v>
      </c>
      <c r="B12" s="210"/>
      <c r="C12" s="207" t="s">
        <v>358</v>
      </c>
      <c r="D12" s="211"/>
      <c r="E12" s="212"/>
      <c r="F12" s="641">
        <v>0</v>
      </c>
      <c r="G12" s="202">
        <v>0</v>
      </c>
    </row>
    <row r="13" spans="1:7" ht="14.25">
      <c r="A13" s="196" t="s">
        <v>363</v>
      </c>
      <c r="B13" s="213"/>
      <c r="C13" s="207" t="s">
        <v>358</v>
      </c>
      <c r="D13" s="214"/>
      <c r="E13" s="215" t="s">
        <v>358</v>
      </c>
      <c r="F13" s="641">
        <v>0</v>
      </c>
      <c r="G13" s="202">
        <v>0</v>
      </c>
    </row>
    <row r="14" spans="1:7" ht="14.25">
      <c r="A14" s="196" t="s">
        <v>364</v>
      </c>
      <c r="B14" s="213"/>
      <c r="C14" s="207" t="s">
        <v>358</v>
      </c>
      <c r="D14" s="214"/>
      <c r="E14" s="215"/>
      <c r="F14" s="641">
        <v>0</v>
      </c>
      <c r="G14" s="202">
        <v>0</v>
      </c>
    </row>
    <row r="15" spans="1:7" ht="14.25">
      <c r="A15" s="196" t="s">
        <v>365</v>
      </c>
      <c r="B15" s="213"/>
      <c r="C15" s="207" t="s">
        <v>358</v>
      </c>
      <c r="D15" s="214"/>
      <c r="E15" s="215"/>
      <c r="F15" s="641">
        <v>0</v>
      </c>
      <c r="G15" s="202">
        <v>0</v>
      </c>
    </row>
    <row r="16" spans="1:7" ht="14.25">
      <c r="A16" s="196" t="s">
        <v>366</v>
      </c>
      <c r="B16" s="213"/>
      <c r="C16" s="207" t="s">
        <v>358</v>
      </c>
      <c r="D16" s="214"/>
      <c r="E16" s="215"/>
      <c r="F16" s="641">
        <v>0</v>
      </c>
      <c r="G16" s="202">
        <v>0</v>
      </c>
    </row>
    <row r="17" spans="1:7" ht="14.25">
      <c r="A17" s="196" t="s">
        <v>367</v>
      </c>
      <c r="B17" s="213"/>
      <c r="C17" s="207" t="s">
        <v>358</v>
      </c>
      <c r="D17" s="214"/>
      <c r="E17" s="215"/>
      <c r="F17" s="641">
        <v>0</v>
      </c>
      <c r="G17" s="202">
        <v>0</v>
      </c>
    </row>
    <row r="18" spans="1:7" ht="14.25">
      <c r="A18" s="196" t="s">
        <v>368</v>
      </c>
      <c r="B18" s="213"/>
      <c r="C18" s="207" t="s">
        <v>358</v>
      </c>
      <c r="D18" s="214"/>
      <c r="E18" s="215"/>
      <c r="F18" s="641">
        <v>0</v>
      </c>
      <c r="G18" s="202">
        <v>0</v>
      </c>
    </row>
    <row r="19" spans="1:7" ht="14.25">
      <c r="A19" s="196" t="s">
        <v>369</v>
      </c>
      <c r="B19" s="213"/>
      <c r="C19" s="207" t="s">
        <v>358</v>
      </c>
      <c r="D19" s="214"/>
      <c r="E19" s="215"/>
      <c r="F19" s="641">
        <v>0</v>
      </c>
      <c r="G19" s="202">
        <v>0</v>
      </c>
    </row>
    <row r="20" spans="1:7" ht="14.25">
      <c r="A20" s="197" t="s">
        <v>370</v>
      </c>
      <c r="B20" s="213"/>
      <c r="C20" s="207" t="s">
        <v>358</v>
      </c>
      <c r="D20" s="214"/>
      <c r="E20" s="215"/>
      <c r="F20" s="641">
        <v>0</v>
      </c>
      <c r="G20" s="202">
        <v>0</v>
      </c>
    </row>
    <row r="21" spans="1:7" ht="14.25">
      <c r="A21" s="196" t="s">
        <v>371</v>
      </c>
      <c r="B21" s="213"/>
      <c r="C21" s="207" t="s">
        <v>358</v>
      </c>
      <c r="D21" s="214"/>
      <c r="E21" s="215"/>
      <c r="F21" s="641">
        <v>0</v>
      </c>
      <c r="G21" s="202">
        <v>0</v>
      </c>
    </row>
    <row r="22" spans="1:7" ht="14.25">
      <c r="A22" s="196" t="s">
        <v>372</v>
      </c>
      <c r="B22" s="216"/>
      <c r="C22" s="207" t="s">
        <v>358</v>
      </c>
      <c r="D22" s="217"/>
      <c r="E22" s="218"/>
      <c r="F22" s="641">
        <v>0</v>
      </c>
      <c r="G22" s="202">
        <v>0</v>
      </c>
    </row>
    <row r="23" spans="1:7" ht="14.25">
      <c r="A23" s="196" t="s">
        <v>373</v>
      </c>
      <c r="B23" s="216"/>
      <c r="C23" s="207" t="s">
        <v>358</v>
      </c>
      <c r="D23" s="217"/>
      <c r="E23" s="218"/>
      <c r="F23" s="641">
        <v>0</v>
      </c>
      <c r="G23" s="202">
        <v>0</v>
      </c>
    </row>
    <row r="24" spans="1:7" ht="14.25">
      <c r="A24" s="196" t="s">
        <v>374</v>
      </c>
      <c r="B24" s="219"/>
      <c r="C24" s="207" t="s">
        <v>358</v>
      </c>
      <c r="D24" s="220"/>
      <c r="E24" s="221"/>
      <c r="F24" s="641">
        <v>0</v>
      </c>
      <c r="G24" s="202">
        <v>0</v>
      </c>
    </row>
    <row r="25" spans="1:7" ht="14.25">
      <c r="A25" s="196" t="s">
        <v>375</v>
      </c>
      <c r="B25" s="219"/>
      <c r="C25" s="207" t="s">
        <v>358</v>
      </c>
      <c r="D25" s="220"/>
      <c r="E25" s="221"/>
      <c r="F25" s="641">
        <v>0</v>
      </c>
      <c r="G25" s="202">
        <v>0</v>
      </c>
    </row>
    <row r="26" spans="1:7" ht="14.25">
      <c r="A26" s="196" t="s">
        <v>376</v>
      </c>
      <c r="B26" s="219"/>
      <c r="C26" s="207" t="s">
        <v>358</v>
      </c>
      <c r="D26" s="220"/>
      <c r="E26" s="221"/>
      <c r="F26" s="641">
        <v>0</v>
      </c>
      <c r="G26" s="202">
        <v>0</v>
      </c>
    </row>
    <row r="27" spans="1:7" ht="14.25">
      <c r="A27" s="196" t="s">
        <v>377</v>
      </c>
      <c r="B27" s="219"/>
      <c r="C27" s="207" t="s">
        <v>358</v>
      </c>
      <c r="D27" s="220"/>
      <c r="E27" s="221"/>
      <c r="F27" s="641">
        <v>0</v>
      </c>
      <c r="G27" s="202">
        <v>0</v>
      </c>
    </row>
    <row r="28" spans="1:7" ht="14.25">
      <c r="A28" s="196" t="s">
        <v>378</v>
      </c>
      <c r="B28" s="219"/>
      <c r="C28" s="207" t="s">
        <v>358</v>
      </c>
      <c r="D28" s="220"/>
      <c r="E28" s="221"/>
      <c r="F28" s="641">
        <v>0</v>
      </c>
      <c r="G28" s="202">
        <v>0</v>
      </c>
    </row>
    <row r="29" spans="1:7" ht="14.25">
      <c r="A29" s="196" t="s">
        <v>379</v>
      </c>
      <c r="B29" s="219"/>
      <c r="C29" s="207" t="s">
        <v>358</v>
      </c>
      <c r="D29" s="220"/>
      <c r="E29" s="221"/>
      <c r="F29" s="641">
        <v>0</v>
      </c>
      <c r="G29" s="202">
        <v>0</v>
      </c>
    </row>
    <row r="30" spans="1:7" ht="14.25">
      <c r="A30" s="196" t="s">
        <v>380</v>
      </c>
      <c r="B30" s="219"/>
      <c r="C30" s="207" t="s">
        <v>358</v>
      </c>
      <c r="D30" s="220"/>
      <c r="E30" s="221"/>
      <c r="F30" s="641">
        <v>0</v>
      </c>
      <c r="G30" s="202">
        <v>0</v>
      </c>
    </row>
    <row r="31" spans="1:7" ht="14.25">
      <c r="A31" s="196" t="s">
        <v>381</v>
      </c>
      <c r="B31" s="219"/>
      <c r="C31" s="207" t="s">
        <v>358</v>
      </c>
      <c r="D31" s="220"/>
      <c r="E31" s="221"/>
      <c r="F31" s="641">
        <v>0</v>
      </c>
      <c r="G31" s="202">
        <v>0</v>
      </c>
    </row>
    <row r="32" spans="1:7" ht="14.25">
      <c r="A32" s="196" t="s">
        <v>382</v>
      </c>
      <c r="B32" s="219"/>
      <c r="C32" s="207" t="s">
        <v>358</v>
      </c>
      <c r="D32" s="220"/>
      <c r="E32" s="221"/>
      <c r="F32" s="641">
        <v>0</v>
      </c>
      <c r="G32" s="202">
        <v>0</v>
      </c>
    </row>
    <row r="33" spans="1:7" ht="14.25">
      <c r="A33" s="196" t="s">
        <v>383</v>
      </c>
      <c r="B33" s="219"/>
      <c r="C33" s="207" t="s">
        <v>358</v>
      </c>
      <c r="D33" s="220"/>
      <c r="E33" s="221"/>
      <c r="F33" s="641">
        <v>0</v>
      </c>
      <c r="G33" s="202">
        <v>0</v>
      </c>
    </row>
    <row r="34" spans="1:7" ht="14.25">
      <c r="A34" s="196" t="s">
        <v>384</v>
      </c>
      <c r="B34" s="219"/>
      <c r="C34" s="207" t="s">
        <v>358</v>
      </c>
      <c r="D34" s="220" t="s">
        <v>358</v>
      </c>
      <c r="E34" s="221" t="s">
        <v>358</v>
      </c>
      <c r="F34" s="641">
        <v>0</v>
      </c>
      <c r="G34" s="202">
        <v>0</v>
      </c>
    </row>
    <row r="35" spans="1:7" ht="14.25">
      <c r="A35" s="196" t="s">
        <v>385</v>
      </c>
      <c r="B35" s="219"/>
      <c r="C35" s="207" t="s">
        <v>358</v>
      </c>
      <c r="D35" s="220" t="s">
        <v>358</v>
      </c>
      <c r="E35" s="221" t="s">
        <v>358</v>
      </c>
      <c r="F35" s="641">
        <v>0</v>
      </c>
      <c r="G35" s="202">
        <v>0</v>
      </c>
    </row>
    <row r="36" spans="1:7" ht="14.25">
      <c r="A36" s="196" t="s">
        <v>386</v>
      </c>
      <c r="B36" s="219"/>
      <c r="C36" s="207" t="s">
        <v>358</v>
      </c>
      <c r="D36" s="220"/>
      <c r="E36" s="221"/>
      <c r="F36" s="641">
        <v>0</v>
      </c>
      <c r="G36" s="202">
        <v>0</v>
      </c>
    </row>
    <row r="37" spans="1:7" ht="14.25">
      <c r="A37" s="196" t="s">
        <v>387</v>
      </c>
      <c r="B37" s="219"/>
      <c r="C37" s="207" t="s">
        <v>358</v>
      </c>
      <c r="D37" s="220"/>
      <c r="E37" s="221"/>
      <c r="F37" s="641">
        <v>0</v>
      </c>
      <c r="G37" s="202">
        <v>0</v>
      </c>
    </row>
    <row r="38" spans="1:7" ht="14.25">
      <c r="A38" s="196" t="s">
        <v>388</v>
      </c>
      <c r="B38" s="219"/>
      <c r="C38" s="207" t="s">
        <v>358</v>
      </c>
      <c r="D38" s="220"/>
      <c r="E38" s="221"/>
      <c r="F38" s="641">
        <v>0</v>
      </c>
      <c r="G38" s="202">
        <v>0</v>
      </c>
    </row>
    <row r="39" spans="1:7" ht="14.25">
      <c r="A39" s="196" t="s">
        <v>389</v>
      </c>
      <c r="B39" s="219"/>
      <c r="C39" s="207" t="s">
        <v>358</v>
      </c>
      <c r="D39" s="220"/>
      <c r="E39" s="221"/>
      <c r="F39" s="641">
        <v>0</v>
      </c>
      <c r="G39" s="202">
        <v>0</v>
      </c>
    </row>
    <row r="40" spans="1:7" ht="14.25">
      <c r="A40" s="196" t="s">
        <v>390</v>
      </c>
      <c r="B40" s="219"/>
      <c r="C40" s="207" t="s">
        <v>358</v>
      </c>
      <c r="D40" s="220"/>
      <c r="E40" s="221"/>
      <c r="F40" s="641">
        <v>0</v>
      </c>
      <c r="G40" s="202">
        <v>0</v>
      </c>
    </row>
    <row r="41" spans="1:7" ht="14.25">
      <c r="A41" s="196" t="s">
        <v>391</v>
      </c>
      <c r="B41" s="219"/>
      <c r="C41" s="207" t="s">
        <v>358</v>
      </c>
      <c r="D41" s="220"/>
      <c r="E41" s="221"/>
      <c r="F41" s="641">
        <v>0</v>
      </c>
      <c r="G41" s="202">
        <v>4</v>
      </c>
    </row>
    <row r="42" spans="1:7" ht="14.25">
      <c r="A42" s="196" t="s">
        <v>392</v>
      </c>
      <c r="B42" s="219"/>
      <c r="C42" s="207" t="s">
        <v>358</v>
      </c>
      <c r="D42" s="220"/>
      <c r="E42" s="221"/>
      <c r="F42" s="641">
        <v>0</v>
      </c>
      <c r="G42" s="202">
        <v>0</v>
      </c>
    </row>
    <row r="43" spans="1:7" ht="14.25">
      <c r="A43" s="196" t="s">
        <v>393</v>
      </c>
      <c r="B43" s="219" t="s">
        <v>358</v>
      </c>
      <c r="C43" s="207"/>
      <c r="D43" s="220"/>
      <c r="E43" s="221"/>
      <c r="F43" s="641">
        <v>0</v>
      </c>
      <c r="G43" s="202">
        <v>0</v>
      </c>
    </row>
    <row r="44" spans="1:7" ht="14.25">
      <c r="A44" s="196" t="s">
        <v>394</v>
      </c>
      <c r="B44" s="219"/>
      <c r="C44" s="207" t="s">
        <v>358</v>
      </c>
      <c r="D44" s="220"/>
      <c r="E44" s="221"/>
      <c r="F44" s="641">
        <v>0</v>
      </c>
      <c r="G44" s="202">
        <v>5</v>
      </c>
    </row>
    <row r="45" spans="1:7" ht="15" thickBot="1">
      <c r="A45" s="198" t="s">
        <v>395</v>
      </c>
      <c r="B45" s="219"/>
      <c r="C45" s="207" t="s">
        <v>358</v>
      </c>
      <c r="D45" s="220"/>
      <c r="E45" s="221"/>
      <c r="F45" s="642">
        <v>0</v>
      </c>
      <c r="G45" s="203">
        <v>0</v>
      </c>
    </row>
    <row r="46" spans="1:7" ht="15.75" thickBot="1">
      <c r="A46" s="636" t="s">
        <v>396</v>
      </c>
      <c r="B46" s="637"/>
      <c r="C46" s="205"/>
      <c r="D46" s="205"/>
      <c r="E46" s="644"/>
      <c r="F46" s="643">
        <f>SUM(F8:F45)</f>
        <v>0</v>
      </c>
      <c r="G46" s="638">
        <f>SUM(G8:G45)</f>
        <v>9</v>
      </c>
    </row>
    <row r="47" spans="1:7" ht="15">
      <c r="A47" s="69"/>
      <c r="B47" s="89"/>
      <c r="C47" s="89"/>
      <c r="D47" s="89"/>
      <c r="E47" s="89"/>
      <c r="F47" s="204"/>
      <c r="G47" s="204"/>
    </row>
    <row r="48" spans="1:7" ht="27" customHeight="1">
      <c r="A48" s="1007" t="s">
        <v>397</v>
      </c>
      <c r="B48" s="1007"/>
      <c r="C48" s="1007"/>
      <c r="D48" s="1007"/>
      <c r="E48" s="1007"/>
      <c r="F48" s="1007"/>
      <c r="G48" s="1007"/>
    </row>
    <row r="49" spans="1:7" ht="27" customHeight="1">
      <c r="A49" s="841" t="s">
        <v>398</v>
      </c>
      <c r="B49" s="841"/>
      <c r="C49" s="841"/>
      <c r="D49" s="841"/>
      <c r="E49" s="841"/>
      <c r="F49" s="841"/>
      <c r="G49" s="841"/>
    </row>
  </sheetData>
  <mergeCells count="9">
    <mergeCell ref="A49:G49"/>
    <mergeCell ref="A48:G48"/>
    <mergeCell ref="A1:G1"/>
    <mergeCell ref="A2:G2"/>
    <mergeCell ref="A3:G3"/>
    <mergeCell ref="A5:A7"/>
    <mergeCell ref="B5:E5"/>
    <mergeCell ref="F5:G6"/>
    <mergeCell ref="B6:E6"/>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90" zoomScaleNormal="90" workbookViewId="0">
      <selection activeCell="H34" sqref="H34"/>
    </sheetView>
  </sheetViews>
  <sheetFormatPr defaultColWidth="9.28515625" defaultRowHeight="12.75"/>
  <cols>
    <col min="1" max="1" width="39.140625" style="35" customWidth="1"/>
    <col min="2" max="2" width="8.7109375" style="35" customWidth="1"/>
    <col min="3" max="4" width="13.42578125" style="35" bestFit="1" customWidth="1"/>
    <col min="5" max="5" width="8.7109375" style="35" customWidth="1"/>
    <col min="6" max="7" width="10.7109375" style="35" customWidth="1"/>
    <col min="8" max="8" width="8.7109375" style="35" customWidth="1"/>
    <col min="9" max="10" width="10.7109375" style="35" customWidth="1"/>
    <col min="11" max="11" width="8.7109375" style="35" customWidth="1"/>
    <col min="12" max="13" width="10.7109375" style="35" customWidth="1"/>
    <col min="14" max="16384" width="9.28515625" style="35"/>
  </cols>
  <sheetData>
    <row r="1" spans="1:13" ht="15.75">
      <c r="A1" s="794" t="s">
        <v>591</v>
      </c>
      <c r="B1" s="794"/>
      <c r="C1" s="794"/>
      <c r="D1" s="794"/>
      <c r="E1" s="794"/>
      <c r="F1" s="794"/>
      <c r="G1" s="794"/>
      <c r="H1" s="794"/>
      <c r="I1" s="794"/>
      <c r="J1" s="794"/>
      <c r="K1" s="794"/>
      <c r="L1" s="794"/>
      <c r="M1" s="794"/>
    </row>
    <row r="2" spans="1:13" ht="15.75">
      <c r="A2" s="794" t="s">
        <v>1</v>
      </c>
      <c r="B2" s="798"/>
      <c r="C2" s="798"/>
      <c r="D2" s="798"/>
      <c r="E2" s="798"/>
      <c r="F2" s="798"/>
      <c r="G2" s="798"/>
      <c r="H2" s="798"/>
      <c r="I2" s="798"/>
      <c r="J2" s="798"/>
      <c r="K2" s="798"/>
      <c r="L2" s="798"/>
      <c r="M2" s="798"/>
    </row>
    <row r="3" spans="1:13" ht="15.75">
      <c r="A3" s="799" t="s">
        <v>582</v>
      </c>
      <c r="B3" s="800"/>
      <c r="C3" s="800"/>
      <c r="D3" s="800"/>
      <c r="E3" s="800"/>
      <c r="F3" s="800"/>
      <c r="G3" s="800"/>
      <c r="H3" s="800"/>
      <c r="I3" s="800"/>
      <c r="J3" s="800"/>
      <c r="K3" s="800"/>
      <c r="L3" s="800"/>
      <c r="M3" s="800"/>
    </row>
    <row r="4" spans="1:13" ht="15.75">
      <c r="A4" s="657"/>
      <c r="B4" s="658"/>
      <c r="C4" s="658"/>
      <c r="D4" s="658"/>
      <c r="E4" s="658"/>
      <c r="F4" s="658"/>
      <c r="G4" s="658"/>
      <c r="H4" s="658"/>
      <c r="I4" s="658"/>
      <c r="J4" s="658"/>
      <c r="K4" s="658"/>
      <c r="L4" s="658"/>
      <c r="M4" s="658"/>
    </row>
    <row r="5" spans="1:13" ht="14.25">
      <c r="A5" s="158"/>
      <c r="B5" s="796" t="s">
        <v>489</v>
      </c>
      <c r="C5" s="797"/>
      <c r="D5" s="797"/>
      <c r="E5" s="796" t="s">
        <v>3</v>
      </c>
      <c r="F5" s="797"/>
      <c r="G5" s="797"/>
      <c r="H5" s="796" t="s">
        <v>495</v>
      </c>
      <c r="I5" s="797"/>
      <c r="J5" s="797"/>
      <c r="K5" s="797" t="s">
        <v>5</v>
      </c>
      <c r="L5" s="797"/>
      <c r="M5" s="797"/>
    </row>
    <row r="6" spans="1:13">
      <c r="A6" s="158" t="s">
        <v>6</v>
      </c>
      <c r="B6" s="656" t="s">
        <v>7</v>
      </c>
      <c r="C6" s="656" t="s">
        <v>8</v>
      </c>
      <c r="D6" s="656" t="s">
        <v>9</v>
      </c>
      <c r="E6" s="656" t="s">
        <v>7</v>
      </c>
      <c r="F6" s="656" t="s">
        <v>8</v>
      </c>
      <c r="G6" s="656" t="s">
        <v>9</v>
      </c>
      <c r="H6" s="656" t="s">
        <v>7</v>
      </c>
      <c r="I6" s="656" t="s">
        <v>8</v>
      </c>
      <c r="J6" s="656" t="s">
        <v>9</v>
      </c>
      <c r="K6" s="656" t="s">
        <v>7</v>
      </c>
      <c r="L6" s="656" t="s">
        <v>8</v>
      </c>
      <c r="M6" s="656" t="s">
        <v>9</v>
      </c>
    </row>
    <row r="7" spans="1:13">
      <c r="A7" s="158" t="s">
        <v>10</v>
      </c>
      <c r="B7" s="159"/>
      <c r="C7" s="159"/>
      <c r="D7" s="159"/>
      <c r="E7" s="159"/>
      <c r="F7" s="159"/>
      <c r="G7" s="159"/>
      <c r="H7" s="159"/>
      <c r="I7" s="159"/>
      <c r="J7" s="159"/>
      <c r="K7" s="159"/>
      <c r="L7" s="159"/>
      <c r="M7" s="159"/>
    </row>
    <row r="8" spans="1:13">
      <c r="A8" s="172" t="s">
        <v>33</v>
      </c>
      <c r="B8" s="157" t="s">
        <v>12</v>
      </c>
      <c r="C8" s="175">
        <v>3067539.3038447057</v>
      </c>
      <c r="D8" s="659">
        <f t="shared" ref="D8:D22" si="0">SUM(B8:C8)</f>
        <v>3067539.3038447057</v>
      </c>
      <c r="E8" s="157" t="s">
        <v>12</v>
      </c>
      <c r="F8" s="175">
        <v>0</v>
      </c>
      <c r="G8" s="659">
        <f t="shared" ref="G8:G22" si="1">SUM(E8:F8)</f>
        <v>0</v>
      </c>
      <c r="H8" s="157" t="s">
        <v>12</v>
      </c>
      <c r="I8" s="175">
        <v>0</v>
      </c>
      <c r="J8" s="659">
        <f t="shared" ref="J8:J18" si="2">SUM(H8:I8)</f>
        <v>0</v>
      </c>
      <c r="K8" s="157" t="s">
        <v>12</v>
      </c>
      <c r="L8" s="660">
        <f>I8/C8</f>
        <v>0</v>
      </c>
      <c r="M8" s="311">
        <f>L8</f>
        <v>0</v>
      </c>
    </row>
    <row r="9" spans="1:13">
      <c r="A9" s="172" t="s">
        <v>493</v>
      </c>
      <c r="B9" s="157" t="s">
        <v>12</v>
      </c>
      <c r="C9" s="175">
        <v>11364660.215598091</v>
      </c>
      <c r="D9" s="659">
        <f t="shared" si="0"/>
        <v>11364660.215598091</v>
      </c>
      <c r="E9" s="157" t="s">
        <v>12</v>
      </c>
      <c r="F9" s="175">
        <v>0</v>
      </c>
      <c r="G9" s="659">
        <f t="shared" si="1"/>
        <v>0</v>
      </c>
      <c r="H9" s="157" t="s">
        <v>12</v>
      </c>
      <c r="I9" s="175">
        <v>0</v>
      </c>
      <c r="J9" s="659">
        <f t="shared" si="2"/>
        <v>0</v>
      </c>
      <c r="K9" s="157" t="s">
        <v>12</v>
      </c>
      <c r="L9" s="660">
        <f t="shared" ref="L9:L22" si="3">I9/C9</f>
        <v>0</v>
      </c>
      <c r="M9" s="311">
        <f t="shared" ref="M9:M22" si="4">L9</f>
        <v>0</v>
      </c>
    </row>
    <row r="10" spans="1:13">
      <c r="A10" s="172" t="s">
        <v>34</v>
      </c>
      <c r="B10" s="157" t="s">
        <v>12</v>
      </c>
      <c r="C10" s="175">
        <v>18477490.26195021</v>
      </c>
      <c r="D10" s="659">
        <f t="shared" si="0"/>
        <v>18477490.26195021</v>
      </c>
      <c r="E10" s="157" t="s">
        <v>12</v>
      </c>
      <c r="F10" s="175">
        <v>0</v>
      </c>
      <c r="G10" s="659">
        <f t="shared" si="1"/>
        <v>0</v>
      </c>
      <c r="H10" s="157" t="s">
        <v>12</v>
      </c>
      <c r="I10" s="175">
        <v>0</v>
      </c>
      <c r="J10" s="659">
        <f t="shared" si="2"/>
        <v>0</v>
      </c>
      <c r="K10" s="157" t="s">
        <v>12</v>
      </c>
      <c r="L10" s="660">
        <f t="shared" si="3"/>
        <v>0</v>
      </c>
      <c r="M10" s="311">
        <f t="shared" si="4"/>
        <v>0</v>
      </c>
    </row>
    <row r="11" spans="1:13">
      <c r="A11" s="172" t="s">
        <v>35</v>
      </c>
      <c r="B11" s="157" t="s">
        <v>12</v>
      </c>
      <c r="C11" s="175">
        <v>12933467.937927378</v>
      </c>
      <c r="D11" s="659">
        <f t="shared" si="0"/>
        <v>12933467.937927378</v>
      </c>
      <c r="E11" s="157" t="s">
        <v>12</v>
      </c>
      <c r="F11" s="175">
        <v>0</v>
      </c>
      <c r="G11" s="659">
        <f t="shared" si="1"/>
        <v>0</v>
      </c>
      <c r="H11" s="157" t="s">
        <v>12</v>
      </c>
      <c r="I11" s="175">
        <v>0</v>
      </c>
      <c r="J11" s="659">
        <f t="shared" si="2"/>
        <v>0</v>
      </c>
      <c r="K11" s="157" t="s">
        <v>12</v>
      </c>
      <c r="L11" s="660">
        <f t="shared" si="3"/>
        <v>0</v>
      </c>
      <c r="M11" s="311">
        <f t="shared" si="4"/>
        <v>0</v>
      </c>
    </row>
    <row r="12" spans="1:13">
      <c r="A12" s="173" t="s">
        <v>36</v>
      </c>
      <c r="B12" s="157" t="s">
        <v>12</v>
      </c>
      <c r="C12" s="175">
        <v>1274462.2349339612</v>
      </c>
      <c r="D12" s="659">
        <f t="shared" si="0"/>
        <v>1274462.2349339612</v>
      </c>
      <c r="E12" s="157" t="s">
        <v>12</v>
      </c>
      <c r="F12" s="175">
        <v>0</v>
      </c>
      <c r="G12" s="659">
        <f t="shared" si="1"/>
        <v>0</v>
      </c>
      <c r="H12" s="157" t="s">
        <v>12</v>
      </c>
      <c r="I12" s="175">
        <v>0</v>
      </c>
      <c r="J12" s="659">
        <f t="shared" si="2"/>
        <v>0</v>
      </c>
      <c r="K12" s="157" t="s">
        <v>12</v>
      </c>
      <c r="L12" s="660">
        <f t="shared" si="3"/>
        <v>0</v>
      </c>
      <c r="M12" s="311">
        <f t="shared" si="4"/>
        <v>0</v>
      </c>
    </row>
    <row r="13" spans="1:13">
      <c r="A13" s="174" t="s">
        <v>37</v>
      </c>
      <c r="B13" s="157" t="s">
        <v>12</v>
      </c>
      <c r="C13" s="175">
        <v>17239516.932615709</v>
      </c>
      <c r="D13" s="659">
        <f t="shared" si="0"/>
        <v>17239516.932615709</v>
      </c>
      <c r="E13" s="157" t="s">
        <v>12</v>
      </c>
      <c r="F13" s="175">
        <v>0</v>
      </c>
      <c r="G13" s="659">
        <f t="shared" si="1"/>
        <v>0</v>
      </c>
      <c r="H13" s="157" t="s">
        <v>12</v>
      </c>
      <c r="I13" s="175">
        <v>0</v>
      </c>
      <c r="J13" s="659">
        <f t="shared" si="2"/>
        <v>0</v>
      </c>
      <c r="K13" s="157" t="s">
        <v>12</v>
      </c>
      <c r="L13" s="660">
        <f t="shared" si="3"/>
        <v>0</v>
      </c>
      <c r="M13" s="311">
        <f t="shared" si="4"/>
        <v>0</v>
      </c>
    </row>
    <row r="14" spans="1:13">
      <c r="A14" s="174" t="s">
        <v>20</v>
      </c>
      <c r="B14" s="157" t="s">
        <v>12</v>
      </c>
      <c r="C14" s="175">
        <v>4564387.5760983396</v>
      </c>
      <c r="D14" s="659">
        <f t="shared" si="0"/>
        <v>4564387.5760983396</v>
      </c>
      <c r="E14" s="157" t="s">
        <v>12</v>
      </c>
      <c r="F14" s="175">
        <v>0</v>
      </c>
      <c r="G14" s="659">
        <f t="shared" si="1"/>
        <v>0</v>
      </c>
      <c r="H14" s="157" t="s">
        <v>12</v>
      </c>
      <c r="I14" s="175">
        <v>0</v>
      </c>
      <c r="J14" s="659">
        <f t="shared" si="2"/>
        <v>0</v>
      </c>
      <c r="K14" s="157" t="s">
        <v>12</v>
      </c>
      <c r="L14" s="660">
        <f t="shared" si="3"/>
        <v>0</v>
      </c>
      <c r="M14" s="311">
        <f t="shared" si="4"/>
        <v>0</v>
      </c>
    </row>
    <row r="15" spans="1:13">
      <c r="A15" s="174" t="s">
        <v>21</v>
      </c>
      <c r="B15" s="157" t="s">
        <v>12</v>
      </c>
      <c r="C15" s="175">
        <v>500000</v>
      </c>
      <c r="D15" s="659">
        <f t="shared" si="0"/>
        <v>500000</v>
      </c>
      <c r="E15" s="157" t="s">
        <v>12</v>
      </c>
      <c r="F15" s="175">
        <v>9180</v>
      </c>
      <c r="G15" s="659">
        <f t="shared" si="1"/>
        <v>9180</v>
      </c>
      <c r="H15" s="157" t="s">
        <v>12</v>
      </c>
      <c r="I15" s="175">
        <v>88781.83</v>
      </c>
      <c r="J15" s="659">
        <f t="shared" si="2"/>
        <v>88781.83</v>
      </c>
      <c r="K15" s="157" t="s">
        <v>12</v>
      </c>
      <c r="L15" s="660">
        <f t="shared" si="3"/>
        <v>0.17756366000000001</v>
      </c>
      <c r="M15" s="311">
        <f t="shared" si="4"/>
        <v>0.17756366000000001</v>
      </c>
    </row>
    <row r="16" spans="1:13">
      <c r="A16" s="174" t="s">
        <v>23</v>
      </c>
      <c r="B16" s="157" t="s">
        <v>12</v>
      </c>
      <c r="C16" s="175">
        <v>25634</v>
      </c>
      <c r="D16" s="659">
        <f t="shared" si="0"/>
        <v>25634</v>
      </c>
      <c r="E16" s="157" t="s">
        <v>12</v>
      </c>
      <c r="F16" s="175">
        <v>0</v>
      </c>
      <c r="G16" s="659">
        <f t="shared" si="1"/>
        <v>0</v>
      </c>
      <c r="H16" s="157" t="s">
        <v>12</v>
      </c>
      <c r="I16" s="175">
        <v>0</v>
      </c>
      <c r="J16" s="659">
        <f t="shared" si="2"/>
        <v>0</v>
      </c>
      <c r="K16" s="157" t="s">
        <v>12</v>
      </c>
      <c r="L16" s="660">
        <f t="shared" si="3"/>
        <v>0</v>
      </c>
      <c r="M16" s="311">
        <f t="shared" si="4"/>
        <v>0</v>
      </c>
    </row>
    <row r="17" spans="1:13">
      <c r="A17" s="174" t="s">
        <v>24</v>
      </c>
      <c r="B17" s="157" t="s">
        <v>12</v>
      </c>
      <c r="C17" s="175">
        <v>1200372.0370316051</v>
      </c>
      <c r="D17" s="659">
        <f t="shared" si="0"/>
        <v>1200372.0370316051</v>
      </c>
      <c r="E17" s="157" t="s">
        <v>12</v>
      </c>
      <c r="F17" s="175">
        <v>0</v>
      </c>
      <c r="G17" s="659">
        <f t="shared" si="1"/>
        <v>0</v>
      </c>
      <c r="H17" s="157" t="s">
        <v>12</v>
      </c>
      <c r="I17" s="175">
        <v>0</v>
      </c>
      <c r="J17" s="659">
        <f t="shared" si="2"/>
        <v>0</v>
      </c>
      <c r="K17" s="157" t="s">
        <v>12</v>
      </c>
      <c r="L17" s="660">
        <f t="shared" si="3"/>
        <v>0</v>
      </c>
      <c r="M17" s="311">
        <f t="shared" si="4"/>
        <v>0</v>
      </c>
    </row>
    <row r="18" spans="1:13" ht="13.15" customHeight="1">
      <c r="A18" s="174" t="s">
        <v>490</v>
      </c>
      <c r="B18" s="157" t="s">
        <v>12</v>
      </c>
      <c r="C18" s="175">
        <v>750000</v>
      </c>
      <c r="D18" s="659">
        <f t="shared" si="0"/>
        <v>750000</v>
      </c>
      <c r="E18" s="157" t="s">
        <v>12</v>
      </c>
      <c r="F18" s="175">
        <v>0</v>
      </c>
      <c r="G18" s="659">
        <f t="shared" si="1"/>
        <v>0</v>
      </c>
      <c r="H18" s="157" t="s">
        <v>12</v>
      </c>
      <c r="I18" s="175">
        <v>0</v>
      </c>
      <c r="J18" s="659">
        <f t="shared" si="2"/>
        <v>0</v>
      </c>
      <c r="K18" s="157" t="s">
        <v>12</v>
      </c>
      <c r="L18" s="660">
        <f t="shared" si="3"/>
        <v>0</v>
      </c>
      <c r="M18" s="311">
        <f t="shared" si="4"/>
        <v>0</v>
      </c>
    </row>
    <row r="19" spans="1:13" ht="14.65" customHeight="1">
      <c r="A19" s="309" t="s">
        <v>494</v>
      </c>
      <c r="B19" s="157" t="s">
        <v>12</v>
      </c>
      <c r="C19" s="175">
        <v>4500000</v>
      </c>
      <c r="D19" s="659">
        <f t="shared" si="0"/>
        <v>4500000</v>
      </c>
      <c r="E19" s="157" t="s">
        <v>12</v>
      </c>
      <c r="F19" s="312">
        <v>111608.12</v>
      </c>
      <c r="G19" s="312">
        <f t="shared" si="1"/>
        <v>111608.12</v>
      </c>
      <c r="H19" s="157" t="s">
        <v>12</v>
      </c>
      <c r="I19" s="175">
        <v>861190.62</v>
      </c>
      <c r="J19" s="175">
        <f t="shared" ref="J19:J22" si="5">SUM(H19:I19)</f>
        <v>861190.62</v>
      </c>
      <c r="K19" s="157" t="s">
        <v>12</v>
      </c>
      <c r="L19" s="660">
        <f t="shared" si="3"/>
        <v>0.19137569333333332</v>
      </c>
      <c r="M19" s="311">
        <f t="shared" si="4"/>
        <v>0.19137569333333332</v>
      </c>
    </row>
    <row r="20" spans="1:13">
      <c r="A20" s="309" t="s">
        <v>38</v>
      </c>
      <c r="B20" s="157" t="s">
        <v>12</v>
      </c>
      <c r="C20" s="175">
        <v>0</v>
      </c>
      <c r="D20" s="659">
        <f t="shared" si="0"/>
        <v>0</v>
      </c>
      <c r="E20" s="157" t="s">
        <v>12</v>
      </c>
      <c r="F20" s="175">
        <v>0</v>
      </c>
      <c r="G20" s="659">
        <f t="shared" si="1"/>
        <v>0</v>
      </c>
      <c r="H20" s="157" t="s">
        <v>12</v>
      </c>
      <c r="I20" s="175">
        <v>0</v>
      </c>
      <c r="J20" s="659">
        <f t="shared" si="5"/>
        <v>0</v>
      </c>
      <c r="K20" s="157" t="s">
        <v>12</v>
      </c>
      <c r="L20" s="660">
        <v>0</v>
      </c>
      <c r="M20" s="311">
        <f t="shared" si="4"/>
        <v>0</v>
      </c>
    </row>
    <row r="21" spans="1:13">
      <c r="A21" s="309" t="s">
        <v>26</v>
      </c>
      <c r="B21" s="157" t="s">
        <v>12</v>
      </c>
      <c r="C21" s="175">
        <v>65688</v>
      </c>
      <c r="D21" s="659">
        <f t="shared" si="0"/>
        <v>65688</v>
      </c>
      <c r="E21" s="157" t="s">
        <v>12</v>
      </c>
      <c r="F21" s="175">
        <v>0</v>
      </c>
      <c r="G21" s="659">
        <f t="shared" si="1"/>
        <v>0</v>
      </c>
      <c r="H21" s="157" t="s">
        <v>12</v>
      </c>
      <c r="I21" s="175">
        <v>0</v>
      </c>
      <c r="J21" s="659">
        <f t="shared" si="5"/>
        <v>0</v>
      </c>
      <c r="K21" s="157" t="s">
        <v>12</v>
      </c>
      <c r="L21" s="660">
        <f t="shared" si="3"/>
        <v>0</v>
      </c>
      <c r="M21" s="311">
        <f t="shared" si="4"/>
        <v>0</v>
      </c>
    </row>
    <row r="22" spans="1:13">
      <c r="A22" s="174" t="s">
        <v>27</v>
      </c>
      <c r="B22" s="157" t="s">
        <v>12</v>
      </c>
      <c r="C22" s="175">
        <v>300000</v>
      </c>
      <c r="D22" s="659">
        <f t="shared" si="0"/>
        <v>300000</v>
      </c>
      <c r="E22" s="157" t="s">
        <v>12</v>
      </c>
      <c r="F22" s="175">
        <v>0</v>
      </c>
      <c r="G22" s="659">
        <f t="shared" si="1"/>
        <v>0</v>
      </c>
      <c r="H22" s="157" t="s">
        <v>12</v>
      </c>
      <c r="I22" s="175">
        <v>0</v>
      </c>
      <c r="J22" s="659">
        <f t="shared" si="5"/>
        <v>0</v>
      </c>
      <c r="K22" s="157" t="s">
        <v>12</v>
      </c>
      <c r="L22" s="660">
        <f t="shared" si="3"/>
        <v>0</v>
      </c>
      <c r="M22" s="311">
        <f t="shared" si="4"/>
        <v>0</v>
      </c>
    </row>
    <row r="23" spans="1:13">
      <c r="A23" s="164"/>
      <c r="B23" s="164"/>
      <c r="C23" s="164"/>
      <c r="D23" s="164"/>
      <c r="E23" s="164"/>
      <c r="F23" s="164"/>
      <c r="G23" s="164"/>
      <c r="H23" s="164"/>
      <c r="I23" s="164"/>
      <c r="J23" s="164"/>
      <c r="K23" s="164"/>
      <c r="L23" s="164"/>
      <c r="M23" s="164"/>
    </row>
    <row r="24" spans="1:13" ht="14.25">
      <c r="A24" s="167" t="s">
        <v>507</v>
      </c>
      <c r="B24" s="415" t="s">
        <v>12</v>
      </c>
      <c r="C24" s="673">
        <f>SUM(C8:C22)</f>
        <v>76263218.5</v>
      </c>
      <c r="D24" s="673">
        <f>SUM(D8:D22)</f>
        <v>76263218.5</v>
      </c>
      <c r="E24" s="415" t="s">
        <v>12</v>
      </c>
      <c r="F24" s="673">
        <f>SUM(F8:F22)</f>
        <v>120788.12</v>
      </c>
      <c r="G24" s="673">
        <f>SUM(G8:G22)</f>
        <v>120788.12</v>
      </c>
      <c r="H24" s="415" t="s">
        <v>12</v>
      </c>
      <c r="I24" s="673">
        <f>SUM(I8:I22)</f>
        <v>949972.45</v>
      </c>
      <c r="J24" s="673">
        <f>SUM(J8:J22)</f>
        <v>949972.45</v>
      </c>
      <c r="K24" s="415" t="s">
        <v>12</v>
      </c>
      <c r="L24" s="674">
        <f t="shared" ref="L24:M24" si="6">I24/C24</f>
        <v>1.2456495656552968E-2</v>
      </c>
      <c r="M24" s="674">
        <f t="shared" si="6"/>
        <v>1.2456495656552968E-2</v>
      </c>
    </row>
    <row r="25" spans="1:13">
      <c r="A25" s="26"/>
      <c r="B25" s="26"/>
      <c r="C25" s="26"/>
      <c r="D25" s="26"/>
      <c r="E25" s="26"/>
      <c r="F25" s="26"/>
      <c r="G25" s="26"/>
      <c r="H25" s="26"/>
      <c r="I25" s="26"/>
      <c r="J25" s="26"/>
      <c r="K25" s="26"/>
      <c r="L25" s="26"/>
      <c r="M25" s="26"/>
    </row>
    <row r="26" spans="1:13">
      <c r="A26" s="26"/>
      <c r="B26" s="26"/>
      <c r="C26" s="26"/>
      <c r="D26" s="26"/>
      <c r="E26" s="26"/>
      <c r="F26" s="26"/>
      <c r="G26" s="26"/>
      <c r="H26" s="26"/>
      <c r="I26" s="26"/>
      <c r="J26" s="26"/>
      <c r="K26" s="26"/>
      <c r="L26" s="26"/>
      <c r="M26" s="26"/>
    </row>
    <row r="27" spans="1:13" ht="15.75" customHeight="1">
      <c r="A27" s="801" t="s">
        <v>39</v>
      </c>
      <c r="B27" s="801"/>
      <c r="C27" s="801"/>
      <c r="D27" s="801"/>
      <c r="E27" s="801"/>
      <c r="F27" s="801"/>
      <c r="G27" s="801"/>
      <c r="H27" s="801"/>
      <c r="I27" s="801"/>
      <c r="J27" s="801"/>
      <c r="K27" s="801"/>
      <c r="L27" s="801"/>
      <c r="M27" s="801"/>
    </row>
    <row r="28" spans="1:13" ht="14.25">
      <c r="A28" s="802" t="s">
        <v>496</v>
      </c>
      <c r="B28" s="802"/>
      <c r="C28" s="802"/>
      <c r="D28" s="802"/>
      <c r="E28" s="802"/>
      <c r="F28" s="802"/>
      <c r="G28" s="802"/>
      <c r="H28" s="802"/>
      <c r="I28" s="802"/>
      <c r="J28" s="802"/>
      <c r="K28" s="802"/>
      <c r="L28" s="802"/>
      <c r="M28" s="802"/>
    </row>
    <row r="29" spans="1:13">
      <c r="A29" s="803" t="s">
        <v>40</v>
      </c>
      <c r="B29" s="803"/>
      <c r="C29" s="803"/>
      <c r="D29" s="803"/>
      <c r="E29" s="803"/>
      <c r="F29" s="803"/>
      <c r="G29" s="803"/>
      <c r="H29" s="803"/>
      <c r="I29" s="803"/>
      <c r="J29" s="803"/>
      <c r="K29" s="803"/>
      <c r="L29" s="803"/>
      <c r="M29" s="803"/>
    </row>
    <row r="30" spans="1:13">
      <c r="H30" s="124"/>
    </row>
  </sheetData>
  <mergeCells count="10">
    <mergeCell ref="A27:M27"/>
    <mergeCell ref="A28:M28"/>
    <mergeCell ref="A29:M29"/>
    <mergeCell ref="A1:M1"/>
    <mergeCell ref="A2:M2"/>
    <mergeCell ref="A3:M3"/>
    <mergeCell ref="B5:D5"/>
    <mergeCell ref="E5:G5"/>
    <mergeCell ref="H5:J5"/>
    <mergeCell ref="K5:M5"/>
  </mergeCells>
  <printOptions horizontalCentered="1" verticalCentered="1"/>
  <pageMargins left="0.25" right="0.25" top="0.5" bottom="0.5" header="0.5" footer="0.5"/>
  <pageSetup scale="82"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J24" sqref="J24"/>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908" t="s">
        <v>399</v>
      </c>
      <c r="B1" s="908"/>
      <c r="C1" s="908"/>
      <c r="D1" s="908"/>
      <c r="E1" s="908"/>
      <c r="F1" s="908"/>
      <c r="G1" s="908"/>
      <c r="H1" s="908"/>
      <c r="I1" s="908"/>
    </row>
    <row r="2" spans="1:9" ht="15.75">
      <c r="A2" s="909" t="s">
        <v>1</v>
      </c>
      <c r="B2" s="910"/>
      <c r="C2" s="910"/>
      <c r="D2" s="910"/>
      <c r="E2" s="910"/>
      <c r="F2" s="910"/>
      <c r="G2" s="910"/>
      <c r="H2" s="910"/>
      <c r="I2" s="910"/>
    </row>
    <row r="3" spans="1:9" ht="15.75">
      <c r="A3" s="909" t="s">
        <v>582</v>
      </c>
      <c r="B3" s="910"/>
      <c r="C3" s="910"/>
      <c r="D3" s="910"/>
      <c r="E3" s="910"/>
      <c r="F3" s="910"/>
      <c r="G3" s="910"/>
      <c r="H3" s="910"/>
      <c r="I3" s="910"/>
    </row>
    <row r="4" spans="1:9" s="35" customFormat="1" ht="15.75">
      <c r="A4" s="293"/>
      <c r="B4" s="294"/>
      <c r="C4" s="294"/>
      <c r="D4" s="294"/>
      <c r="E4" s="294"/>
      <c r="F4" s="294"/>
      <c r="G4" s="294"/>
      <c r="H4" s="294"/>
      <c r="I4" s="294"/>
    </row>
    <row r="5" spans="1:9" ht="39.75">
      <c r="A5" s="18" t="s">
        <v>193</v>
      </c>
      <c r="B5" s="18" t="s">
        <v>400</v>
      </c>
      <c r="C5" s="18" t="s">
        <v>195</v>
      </c>
      <c r="D5" s="18" t="s">
        <v>196</v>
      </c>
      <c r="E5" s="18" t="s">
        <v>9</v>
      </c>
      <c r="F5" s="18" t="s">
        <v>166</v>
      </c>
      <c r="G5" s="18" t="s">
        <v>401</v>
      </c>
      <c r="H5" s="18" t="s">
        <v>402</v>
      </c>
      <c r="I5" s="18" t="s">
        <v>403</v>
      </c>
    </row>
    <row r="6" spans="1:9">
      <c r="A6" s="15" t="s">
        <v>202</v>
      </c>
      <c r="B6" s="400" t="s">
        <v>12</v>
      </c>
      <c r="C6" s="66">
        <v>1613195</v>
      </c>
      <c r="D6" s="400" t="s">
        <v>12</v>
      </c>
      <c r="E6" s="66">
        <v>1613195</v>
      </c>
      <c r="F6" s="66">
        <v>1680463</v>
      </c>
      <c r="G6" s="86">
        <f>E6/F6</f>
        <v>0.95997055573374723</v>
      </c>
      <c r="H6" s="86">
        <v>-1.4434918141262882E-3</v>
      </c>
      <c r="I6" s="74">
        <v>5605600</v>
      </c>
    </row>
    <row r="7" spans="1:9">
      <c r="A7" s="15" t="s">
        <v>203</v>
      </c>
      <c r="B7" s="400" t="s">
        <v>12</v>
      </c>
      <c r="C7" s="66">
        <v>1613054</v>
      </c>
      <c r="D7" s="400" t="s">
        <v>12</v>
      </c>
      <c r="E7" s="66">
        <v>1613054</v>
      </c>
      <c r="F7" s="66">
        <v>1680463</v>
      </c>
      <c r="G7" s="86">
        <f t="shared" ref="G7:G12" si="0">E7/F7</f>
        <v>0.95988665028626041</v>
      </c>
      <c r="H7" s="663">
        <f>+(E7-E6)/+E6</f>
        <v>-8.7404188582285467E-5</v>
      </c>
      <c r="I7" s="402">
        <v>5611775</v>
      </c>
    </row>
    <row r="8" spans="1:9">
      <c r="A8" s="15" t="s">
        <v>204</v>
      </c>
      <c r="B8" s="400" t="s">
        <v>12</v>
      </c>
      <c r="C8" s="66">
        <v>1614139</v>
      </c>
      <c r="D8" s="400" t="s">
        <v>12</v>
      </c>
      <c r="E8" s="66">
        <v>1614139</v>
      </c>
      <c r="F8" s="66">
        <v>1680463</v>
      </c>
      <c r="G8" s="86">
        <f t="shared" si="0"/>
        <v>0.96053230568004178</v>
      </c>
      <c r="H8" s="663">
        <f t="shared" ref="H8:H12" si="1">+(E8-E7)/+E7</f>
        <v>6.7263712188184654E-4</v>
      </c>
      <c r="I8" s="402">
        <v>5615286</v>
      </c>
    </row>
    <row r="9" spans="1:9">
      <c r="A9" s="15" t="s">
        <v>205</v>
      </c>
      <c r="B9" s="400" t="s">
        <v>12</v>
      </c>
      <c r="C9" s="66">
        <v>1620797</v>
      </c>
      <c r="D9" s="400" t="s">
        <v>12</v>
      </c>
      <c r="E9" s="66">
        <v>1620797</v>
      </c>
      <c r="F9" s="66">
        <v>1683842</v>
      </c>
      <c r="G9" s="86">
        <f t="shared" si="0"/>
        <v>0.96255883865588343</v>
      </c>
      <c r="H9" s="663">
        <f t="shared" si="1"/>
        <v>4.1247996609957384E-3</v>
      </c>
      <c r="I9" s="402">
        <v>5616624</v>
      </c>
    </row>
    <row r="10" spans="1:9">
      <c r="A10" s="15" t="s">
        <v>206</v>
      </c>
      <c r="B10" s="400" t="s">
        <v>12</v>
      </c>
      <c r="C10" s="66">
        <v>1621562</v>
      </c>
      <c r="D10" s="400" t="s">
        <v>12</v>
      </c>
      <c r="E10" s="66">
        <v>1621562</v>
      </c>
      <c r="F10" s="66">
        <v>1683842</v>
      </c>
      <c r="G10" s="86">
        <f t="shared" si="0"/>
        <v>0.96301315681637589</v>
      </c>
      <c r="H10" s="663">
        <f t="shared" si="1"/>
        <v>4.7199001478902047E-4</v>
      </c>
      <c r="I10" s="402">
        <v>5617442</v>
      </c>
    </row>
    <row r="11" spans="1:9">
      <c r="A11" s="15" t="s">
        <v>207</v>
      </c>
      <c r="B11" s="400" t="s">
        <v>12</v>
      </c>
      <c r="C11" s="66">
        <v>1617851</v>
      </c>
      <c r="D11" s="400" t="s">
        <v>12</v>
      </c>
      <c r="E11" s="66">
        <v>1617851</v>
      </c>
      <c r="F11" s="66">
        <v>1683842</v>
      </c>
      <c r="G11" s="86">
        <f t="shared" si="0"/>
        <v>0.96080926832802604</v>
      </c>
      <c r="H11" s="663">
        <f t="shared" si="1"/>
        <v>-2.2885341417719458E-3</v>
      </c>
      <c r="I11" s="402">
        <v>5617627</v>
      </c>
    </row>
    <row r="12" spans="1:9">
      <c r="A12" s="15" t="s">
        <v>208</v>
      </c>
      <c r="B12" s="400" t="s">
        <v>12</v>
      </c>
      <c r="C12" s="66">
        <v>1610242</v>
      </c>
      <c r="D12" s="400" t="s">
        <v>12</v>
      </c>
      <c r="E12" s="66">
        <v>1610242</v>
      </c>
      <c r="F12" s="66">
        <v>1683537</v>
      </c>
      <c r="G12" s="86">
        <f t="shared" si="0"/>
        <v>0.95646368330485165</v>
      </c>
      <c r="H12" s="663">
        <f t="shared" si="1"/>
        <v>-4.7031525152810734E-3</v>
      </c>
      <c r="I12" s="402">
        <v>5615699</v>
      </c>
    </row>
    <row r="13" spans="1:9">
      <c r="A13" s="15" t="s">
        <v>209</v>
      </c>
      <c r="B13" s="400" t="s">
        <v>12</v>
      </c>
      <c r="C13" s="88">
        <v>1605339</v>
      </c>
      <c r="D13" s="400" t="s">
        <v>12</v>
      </c>
      <c r="E13" s="85">
        <v>1605339</v>
      </c>
      <c r="F13" s="85">
        <v>1683537</v>
      </c>
      <c r="G13" s="86">
        <f t="shared" ref="G13" si="2">E13/F13</f>
        <v>0.95355136239951954</v>
      </c>
      <c r="H13" s="663">
        <f t="shared" ref="H13" si="3">+(E13-E12)/+E12</f>
        <v>-3.0448839367001978E-3</v>
      </c>
      <c r="I13" s="85">
        <v>5617528</v>
      </c>
    </row>
    <row r="14" spans="1:9">
      <c r="A14" s="15" t="s">
        <v>210</v>
      </c>
      <c r="B14" s="400"/>
      <c r="C14" s="88"/>
      <c r="D14" s="400"/>
      <c r="E14" s="85"/>
      <c r="F14" s="85"/>
      <c r="G14" s="86"/>
      <c r="H14" s="401"/>
      <c r="I14" s="85"/>
    </row>
    <row r="15" spans="1:9">
      <c r="A15" s="15" t="s">
        <v>211</v>
      </c>
      <c r="B15" s="400"/>
      <c r="C15" s="88"/>
      <c r="D15" s="400"/>
      <c r="E15" s="85"/>
      <c r="F15" s="85"/>
      <c r="G15" s="86"/>
      <c r="H15" s="401"/>
      <c r="I15" s="85"/>
    </row>
    <row r="16" spans="1:9">
      <c r="A16" s="15" t="s">
        <v>212</v>
      </c>
      <c r="B16" s="400"/>
      <c r="C16" s="88"/>
      <c r="D16" s="400"/>
      <c r="E16" s="85"/>
      <c r="F16" s="85"/>
      <c r="G16" s="86"/>
      <c r="H16" s="401"/>
      <c r="I16" s="85"/>
    </row>
    <row r="17" spans="1:9" ht="13.5" thickBot="1">
      <c r="A17" s="14" t="s">
        <v>213</v>
      </c>
      <c r="B17" s="400"/>
      <c r="C17" s="222"/>
      <c r="D17" s="400"/>
      <c r="E17" s="344"/>
      <c r="F17" s="387"/>
      <c r="G17" s="86"/>
      <c r="H17" s="401"/>
      <c r="I17" s="65"/>
    </row>
    <row r="18" spans="1:9" ht="13.5" thickBot="1">
      <c r="A18" s="223" t="s">
        <v>214</v>
      </c>
      <c r="B18" s="403" t="s">
        <v>12</v>
      </c>
      <c r="C18" s="224">
        <f>C13</f>
        <v>1605339</v>
      </c>
      <c r="D18" s="403" t="s">
        <v>12</v>
      </c>
      <c r="E18" s="224">
        <f>E13</f>
        <v>1605339</v>
      </c>
      <c r="F18" s="224">
        <f>F13</f>
        <v>1683537</v>
      </c>
      <c r="G18" s="225">
        <f>G13</f>
        <v>0.95355136239951954</v>
      </c>
      <c r="H18" s="225">
        <f>SUM(H6:H13)</f>
        <v>-6.2980397987951854E-3</v>
      </c>
      <c r="I18" s="226">
        <f>I13</f>
        <v>5617528</v>
      </c>
    </row>
    <row r="20" spans="1:9" s="35" customFormat="1" ht="14.25">
      <c r="A20" s="801" t="s">
        <v>404</v>
      </c>
      <c r="B20" s="801"/>
      <c r="C20" s="801"/>
      <c r="D20" s="801"/>
      <c r="E20" s="801"/>
      <c r="F20" s="801"/>
      <c r="G20" s="801"/>
      <c r="H20" s="801"/>
      <c r="I20" s="801"/>
    </row>
    <row r="21" spans="1:9" s="35" customFormat="1" ht="14.25">
      <c r="A21" s="801" t="s">
        <v>405</v>
      </c>
      <c r="B21" s="801"/>
      <c r="C21" s="801"/>
      <c r="D21" s="801"/>
      <c r="E21" s="801"/>
      <c r="F21" s="801"/>
      <c r="G21" s="801"/>
      <c r="H21" s="801"/>
      <c r="I21" s="801"/>
    </row>
    <row r="22" spans="1:9" ht="30.75" customHeight="1">
      <c r="A22" s="1020" t="s">
        <v>40</v>
      </c>
      <c r="B22" s="1020"/>
      <c r="C22" s="1020"/>
      <c r="D22" s="1020"/>
      <c r="E22" s="1020"/>
      <c r="F22" s="1020"/>
      <c r="G22" s="1020"/>
      <c r="H22" s="1020"/>
      <c r="I22" s="1020"/>
    </row>
  </sheetData>
  <mergeCells count="6">
    <mergeCell ref="A1:I1"/>
    <mergeCell ref="A3:I3"/>
    <mergeCell ref="A2:I2"/>
    <mergeCell ref="A22:I22"/>
    <mergeCell ref="A20:I20"/>
    <mergeCell ref="A21:I21"/>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E22" sqref="E22"/>
    </sheetView>
  </sheetViews>
  <sheetFormatPr defaultRowHeight="12.75"/>
  <cols>
    <col min="1" max="1" width="17.5703125" customWidth="1"/>
    <col min="2" max="3" width="24.7109375" customWidth="1"/>
    <col min="4" max="5" width="27.7109375" customWidth="1"/>
    <col min="6" max="12" width="9.5703125" customWidth="1"/>
    <col min="13" max="13" width="13.5703125" customWidth="1"/>
  </cols>
  <sheetData>
    <row r="1" spans="1:14" s="35" customFormat="1" ht="15.75">
      <c r="A1" s="908" t="s">
        <v>406</v>
      </c>
      <c r="B1" s="908"/>
      <c r="C1" s="908"/>
      <c r="D1" s="908"/>
      <c r="E1" s="908"/>
    </row>
    <row r="2" spans="1:14" s="35" customFormat="1" ht="15.75">
      <c r="A2" s="908" t="s">
        <v>1</v>
      </c>
      <c r="B2" s="908"/>
      <c r="C2" s="908"/>
      <c r="D2" s="908"/>
      <c r="E2" s="908"/>
    </row>
    <row r="3" spans="1:14" ht="15.75">
      <c r="A3" s="1021" t="s">
        <v>582</v>
      </c>
      <c r="B3" s="1021"/>
      <c r="C3" s="1021"/>
      <c r="D3" s="1021"/>
      <c r="E3" s="1021"/>
      <c r="F3" s="35"/>
      <c r="G3" s="35"/>
      <c r="H3" s="35"/>
      <c r="I3" s="35"/>
      <c r="J3" s="35"/>
      <c r="K3" s="35"/>
      <c r="L3" s="35"/>
      <c r="M3" s="35"/>
      <c r="N3" s="35"/>
    </row>
    <row r="4" spans="1:14" s="35" customFormat="1" ht="15.75">
      <c r="A4" s="295"/>
      <c r="B4" s="295"/>
      <c r="C4" s="295"/>
      <c r="D4" s="295"/>
      <c r="E4" s="295"/>
    </row>
    <row r="5" spans="1:14" ht="42.75" customHeight="1">
      <c r="A5" s="101">
        <v>2019</v>
      </c>
      <c r="B5" s="788" t="s">
        <v>407</v>
      </c>
      <c r="C5" s="789" t="s">
        <v>3</v>
      </c>
      <c r="D5" s="790" t="s">
        <v>487</v>
      </c>
      <c r="E5" s="790" t="s">
        <v>488</v>
      </c>
      <c r="F5" s="35"/>
      <c r="G5" s="35"/>
      <c r="H5" s="35"/>
      <c r="I5" s="35"/>
      <c r="J5" s="35"/>
      <c r="K5" s="35"/>
      <c r="L5" s="35"/>
      <c r="M5" s="35"/>
      <c r="N5" s="35"/>
    </row>
    <row r="6" spans="1:14">
      <c r="A6" s="100"/>
      <c r="B6" s="566" t="s">
        <v>9</v>
      </c>
      <c r="C6" s="566" t="s">
        <v>9</v>
      </c>
      <c r="D6" s="566" t="s">
        <v>9</v>
      </c>
      <c r="E6" s="566" t="s">
        <v>408</v>
      </c>
      <c r="F6" s="35"/>
      <c r="G6" s="35"/>
      <c r="H6" s="35"/>
      <c r="I6" s="35"/>
      <c r="J6" s="35"/>
      <c r="K6" s="35"/>
      <c r="L6" s="35"/>
      <c r="M6" s="35"/>
      <c r="N6" s="35"/>
    </row>
    <row r="7" spans="1:14">
      <c r="A7" s="3" t="s">
        <v>109</v>
      </c>
      <c r="B7" s="1"/>
      <c r="C7" s="1"/>
      <c r="D7" s="1"/>
      <c r="E7" s="1"/>
      <c r="F7" s="35"/>
      <c r="G7" s="35"/>
      <c r="H7" s="35"/>
      <c r="I7" s="35"/>
      <c r="J7" s="35"/>
      <c r="K7" s="35"/>
      <c r="L7" s="35"/>
      <c r="M7" s="35"/>
      <c r="N7" s="35"/>
    </row>
    <row r="8" spans="1:14" s="35" customFormat="1">
      <c r="A8" s="2" t="s">
        <v>409</v>
      </c>
      <c r="B8" s="27">
        <v>437502</v>
      </c>
      <c r="C8" s="408">
        <f>'CARE Table 1'!F13</f>
        <v>0</v>
      </c>
      <c r="D8" s="111">
        <f>'CARE Table 1'!I13</f>
        <v>290260.90000000002</v>
      </c>
      <c r="E8" s="345">
        <f>D8/B8</f>
        <v>0.66345045279793013</v>
      </c>
    </row>
    <row r="9" spans="1:14" s="35" customFormat="1" ht="13.5" thickBot="1">
      <c r="A9" s="385" t="s">
        <v>410</v>
      </c>
      <c r="B9" s="409">
        <v>0</v>
      </c>
      <c r="C9" s="409">
        <v>0</v>
      </c>
      <c r="D9" s="386">
        <v>0</v>
      </c>
      <c r="E9" s="405">
        <v>0</v>
      </c>
    </row>
    <row r="10" spans="1:14" s="11" customFormat="1" ht="13.5" thickBot="1">
      <c r="A10" s="193" t="s">
        <v>224</v>
      </c>
      <c r="B10" s="412">
        <f>SUM(B8:B9)</f>
        <v>437502</v>
      </c>
      <c r="C10" s="413">
        <f>SUM(C8:C9)</f>
        <v>0</v>
      </c>
      <c r="D10" s="412">
        <f>SUM(D8:D9)</f>
        <v>290260.90000000002</v>
      </c>
      <c r="E10" s="414">
        <f>SUM(E8:E9)</f>
        <v>0.66345045279793013</v>
      </c>
    </row>
    <row r="11" spans="1:14">
      <c r="A11" s="4"/>
      <c r="B11" s="35"/>
      <c r="C11" s="35"/>
      <c r="D11" s="35"/>
      <c r="E11" s="35"/>
      <c r="F11" s="35"/>
      <c r="G11" s="35"/>
      <c r="H11" s="35"/>
      <c r="I11" s="35"/>
      <c r="J11" s="35"/>
      <c r="K11" s="35"/>
      <c r="L11" s="35"/>
      <c r="M11" s="35"/>
      <c r="N11" s="35"/>
    </row>
    <row r="12" spans="1:14" ht="14.25">
      <c r="A12" s="801" t="s">
        <v>411</v>
      </c>
      <c r="B12" s="801"/>
      <c r="C12" s="801"/>
      <c r="D12" s="801"/>
      <c r="E12" s="801"/>
      <c r="F12" s="8"/>
      <c r="G12" s="8"/>
      <c r="H12" s="8"/>
      <c r="I12" s="8"/>
      <c r="J12" s="8"/>
      <c r="K12" s="8"/>
      <c r="L12" s="8"/>
      <c r="M12" s="8"/>
      <c r="N12" s="8"/>
    </row>
    <row r="13" spans="1:14">
      <c r="A13" s="1022" t="s">
        <v>134</v>
      </c>
      <c r="B13" s="1022"/>
      <c r="C13" s="1022"/>
      <c r="D13" s="1022"/>
      <c r="E13" s="1022"/>
      <c r="F13" s="8"/>
      <c r="G13" s="8"/>
      <c r="H13" s="8"/>
      <c r="I13" s="8"/>
      <c r="J13" s="8"/>
      <c r="K13" s="8"/>
      <c r="L13" s="8"/>
      <c r="M13" s="8"/>
      <c r="N13" s="8"/>
    </row>
    <row r="14" spans="1:14">
      <c r="A14" s="8"/>
      <c r="B14" s="35"/>
      <c r="C14" s="35"/>
      <c r="D14" s="35"/>
      <c r="E14" s="35"/>
      <c r="F14" s="35"/>
      <c r="G14" s="35"/>
      <c r="H14" s="35"/>
      <c r="I14" s="35"/>
      <c r="J14" s="35"/>
      <c r="K14" s="35"/>
      <c r="L14" s="35"/>
      <c r="M14" s="35"/>
      <c r="N14" s="3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3"/>
  <sheetViews>
    <sheetView zoomScale="80" zoomScaleNormal="80" workbookViewId="0">
      <selection activeCell="C19" sqref="C19"/>
    </sheetView>
  </sheetViews>
  <sheetFormatPr defaultColWidth="9.28515625" defaultRowHeight="12.75"/>
  <cols>
    <col min="1" max="1" width="90.7109375" style="35" customWidth="1"/>
    <col min="2" max="2" width="14.7109375" style="35" customWidth="1"/>
    <col min="3" max="3" width="37.5703125" style="35" customWidth="1"/>
    <col min="4" max="4" width="20.42578125" style="103" customWidth="1"/>
    <col min="5" max="5" width="11.7109375" style="35" bestFit="1" customWidth="1"/>
    <col min="6" max="6" width="13.42578125" style="35" customWidth="1"/>
    <col min="7" max="7" width="9.28515625" style="35"/>
    <col min="8" max="8" width="6.42578125" style="35" customWidth="1"/>
    <col min="9" max="9" width="7.5703125" style="35" customWidth="1"/>
    <col min="10" max="10" width="5.5703125" style="35" customWidth="1"/>
    <col min="11" max="11" width="6.5703125" style="35" bestFit="1" customWidth="1"/>
    <col min="12" max="12" width="20.7109375" style="35" customWidth="1"/>
    <col min="13" max="13" width="4.5703125" style="35" customWidth="1"/>
    <col min="14" max="14" width="6.42578125" style="35" bestFit="1" customWidth="1"/>
    <col min="15" max="15" width="25.7109375" style="35" bestFit="1" customWidth="1"/>
    <col min="16" max="16" width="13.5703125" style="103" customWidth="1"/>
    <col min="17" max="16384" width="9.28515625" style="35"/>
  </cols>
  <sheetData>
    <row r="1" spans="1:16" ht="18" customHeight="1">
      <c r="A1" s="1026" t="s">
        <v>412</v>
      </c>
      <c r="B1" s="1026"/>
      <c r="C1" s="532"/>
      <c r="D1" s="532"/>
      <c r="E1" s="532"/>
      <c r="F1" s="532"/>
      <c r="G1" s="532"/>
      <c r="H1" s="532"/>
      <c r="I1" s="532"/>
      <c r="J1" s="532"/>
      <c r="K1" s="532"/>
      <c r="L1" s="532"/>
      <c r="M1" s="532"/>
      <c r="N1" s="532"/>
      <c r="O1" s="532"/>
      <c r="P1" s="533"/>
    </row>
    <row r="2" spans="1:16" ht="36" customHeight="1">
      <c r="A2" s="1026" t="s">
        <v>413</v>
      </c>
      <c r="B2" s="1026"/>
      <c r="C2" s="533"/>
      <c r="D2" s="533"/>
      <c r="E2" s="533"/>
      <c r="F2" s="533"/>
      <c r="G2" s="533"/>
      <c r="H2" s="533"/>
      <c r="I2" s="533"/>
      <c r="J2" s="533"/>
      <c r="K2" s="533"/>
      <c r="L2" s="533"/>
      <c r="M2" s="533"/>
      <c r="N2" s="533"/>
      <c r="O2" s="533"/>
      <c r="P2" s="533"/>
    </row>
    <row r="3" spans="1:16" ht="18" customHeight="1">
      <c r="A3" s="1026" t="s">
        <v>1</v>
      </c>
      <c r="B3" s="1026"/>
      <c r="C3" s="533"/>
      <c r="D3" s="533"/>
      <c r="E3" s="533"/>
      <c r="F3" s="533"/>
      <c r="G3" s="533"/>
      <c r="H3" s="533"/>
      <c r="I3" s="533"/>
      <c r="J3" s="533"/>
      <c r="K3" s="533"/>
      <c r="L3" s="533"/>
      <c r="M3" s="533"/>
      <c r="N3" s="533"/>
      <c r="O3" s="533"/>
      <c r="P3" s="533"/>
    </row>
    <row r="4" spans="1:16" ht="18" customHeight="1">
      <c r="A4" s="1026" t="s">
        <v>590</v>
      </c>
      <c r="B4" s="1026"/>
      <c r="C4" s="534"/>
      <c r="D4" s="534"/>
      <c r="E4" s="534"/>
      <c r="F4" s="534"/>
      <c r="G4" s="534"/>
      <c r="H4" s="534"/>
      <c r="I4" s="534"/>
      <c r="J4" s="534"/>
      <c r="K4" s="534"/>
      <c r="L4" s="534"/>
      <c r="M4" s="534"/>
      <c r="N4" s="534"/>
      <c r="O4" s="534"/>
      <c r="P4" s="534"/>
    </row>
    <row r="5" spans="1:16" ht="18" customHeight="1">
      <c r="A5" s="575" t="s">
        <v>414</v>
      </c>
      <c r="B5" s="728">
        <v>331</v>
      </c>
      <c r="C5" s="534"/>
      <c r="D5" s="534"/>
      <c r="E5" s="534"/>
      <c r="F5" s="534"/>
      <c r="G5" s="534"/>
      <c r="H5" s="534"/>
      <c r="I5" s="534"/>
      <c r="J5" s="534"/>
      <c r="K5" s="534"/>
      <c r="L5" s="534"/>
      <c r="M5" s="534"/>
      <c r="N5" s="534"/>
      <c r="O5" s="534"/>
      <c r="P5" s="534"/>
    </row>
    <row r="6" spans="1:16" ht="19.5" thickBot="1">
      <c r="A6" s="534"/>
      <c r="B6" s="534"/>
      <c r="D6" s="35"/>
      <c r="P6" s="35"/>
    </row>
    <row r="7" spans="1:16" ht="18.75" thickBot="1">
      <c r="A7" s="1024" t="s">
        <v>415</v>
      </c>
      <c r="B7" s="1025"/>
      <c r="D7" s="35"/>
      <c r="P7" s="35"/>
    </row>
    <row r="8" spans="1:16" ht="16.5" thickBot="1">
      <c r="A8" s="550" t="s">
        <v>416</v>
      </c>
      <c r="B8" s="551">
        <v>0</v>
      </c>
      <c r="D8" s="35"/>
      <c r="P8" s="35"/>
    </row>
    <row r="9" spans="1:16" ht="16.5" thickBot="1">
      <c r="A9" s="550" t="s">
        <v>417</v>
      </c>
      <c r="B9" s="551">
        <v>2</v>
      </c>
      <c r="D9" s="35"/>
      <c r="P9" s="35"/>
    </row>
    <row r="10" spans="1:16" ht="19.5" thickBot="1">
      <c r="A10" s="550" t="s">
        <v>418</v>
      </c>
      <c r="B10" s="551">
        <v>4</v>
      </c>
      <c r="D10" s="35"/>
      <c r="P10" s="35"/>
    </row>
    <row r="11" spans="1:16" ht="19.5" thickBot="1">
      <c r="A11" s="550" t="s">
        <v>419</v>
      </c>
      <c r="B11" s="551">
        <v>0</v>
      </c>
      <c r="D11" s="35"/>
      <c r="P11" s="35"/>
    </row>
    <row r="12" spans="1:16" ht="16.5" thickBot="1">
      <c r="A12" s="550" t="s">
        <v>588</v>
      </c>
      <c r="B12" s="551">
        <v>0</v>
      </c>
      <c r="D12" s="35"/>
      <c r="P12" s="35"/>
    </row>
    <row r="13" spans="1:16" ht="16.5" thickBot="1">
      <c r="A13" s="550" t="s">
        <v>420</v>
      </c>
      <c r="B13" s="551">
        <v>0</v>
      </c>
      <c r="D13" s="35"/>
      <c r="P13" s="35"/>
    </row>
    <row r="14" spans="1:16" ht="16.5" thickBot="1">
      <c r="A14" s="550" t="s">
        <v>491</v>
      </c>
      <c r="B14" s="551">
        <v>0</v>
      </c>
      <c r="D14" s="35"/>
      <c r="P14" s="35"/>
    </row>
    <row r="15" spans="1:16" ht="16.5" thickBot="1">
      <c r="A15" s="550" t="s">
        <v>421</v>
      </c>
      <c r="B15" s="551">
        <v>2</v>
      </c>
      <c r="D15" s="35"/>
      <c r="P15" s="35"/>
    </row>
    <row r="16" spans="1:16" ht="16.5" thickBot="1">
      <c r="A16" s="550" t="s">
        <v>422</v>
      </c>
      <c r="B16" s="551">
        <v>0</v>
      </c>
      <c r="D16" s="35"/>
      <c r="P16" s="35"/>
    </row>
    <row r="17" spans="1:16" ht="16.5" thickBot="1">
      <c r="A17" s="550" t="s">
        <v>423</v>
      </c>
      <c r="B17" s="551">
        <v>0</v>
      </c>
      <c r="D17" s="35"/>
      <c r="P17" s="35"/>
    </row>
    <row r="18" spans="1:16" ht="16.5" thickBot="1">
      <c r="A18" s="550" t="s">
        <v>424</v>
      </c>
      <c r="B18" s="551">
        <v>0</v>
      </c>
      <c r="D18" s="35"/>
      <c r="P18" s="35"/>
    </row>
    <row r="19" spans="1:16" ht="16.5" thickBot="1">
      <c r="A19" s="550" t="s">
        <v>425</v>
      </c>
      <c r="B19" s="551">
        <v>0</v>
      </c>
      <c r="D19" s="35"/>
      <c r="P19" s="35"/>
    </row>
    <row r="20" spans="1:16" ht="16.5" thickBot="1">
      <c r="A20" s="550" t="s">
        <v>426</v>
      </c>
      <c r="B20" s="551">
        <v>0</v>
      </c>
      <c r="D20" s="35"/>
      <c r="P20" s="35"/>
    </row>
    <row r="21" spans="1:16" ht="16.5" thickBot="1">
      <c r="A21" s="550" t="s">
        <v>427</v>
      </c>
      <c r="B21" s="551">
        <v>0</v>
      </c>
      <c r="D21" s="35"/>
      <c r="P21" s="35"/>
    </row>
    <row r="22" spans="1:16" ht="16.5" thickBot="1">
      <c r="A22" s="550" t="s">
        <v>428</v>
      </c>
      <c r="B22" s="551">
        <v>0</v>
      </c>
      <c r="D22" s="35"/>
      <c r="P22" s="35"/>
    </row>
    <row r="23" spans="1:16" ht="16.5" thickBot="1">
      <c r="A23" s="550" t="s">
        <v>429</v>
      </c>
      <c r="B23" s="551">
        <v>0</v>
      </c>
      <c r="D23" s="35"/>
      <c r="P23" s="35"/>
    </row>
    <row r="24" spans="1:16" ht="16.5" thickBot="1">
      <c r="A24" s="550" t="s">
        <v>430</v>
      </c>
      <c r="B24" s="551">
        <v>0</v>
      </c>
      <c r="D24" s="35"/>
      <c r="P24" s="35"/>
    </row>
    <row r="25" spans="1:16" ht="16.5" thickBot="1">
      <c r="A25" s="552" t="s">
        <v>431</v>
      </c>
      <c r="B25" s="553">
        <v>8</v>
      </c>
      <c r="D25" s="35"/>
      <c r="P25" s="35"/>
    </row>
    <row r="26" spans="1:16" ht="30" customHeight="1">
      <c r="A26" s="1027" t="s">
        <v>485</v>
      </c>
      <c r="B26" s="1027"/>
      <c r="D26" s="35"/>
      <c r="P26" s="35"/>
    </row>
    <row r="27" spans="1:16" ht="15" thickBot="1">
      <c r="A27" s="531"/>
      <c r="B27" s="531"/>
      <c r="D27" s="35"/>
      <c r="P27" s="35"/>
    </row>
    <row r="28" spans="1:16" ht="18.75" thickBot="1">
      <c r="A28" s="1024" t="s">
        <v>432</v>
      </c>
      <c r="B28" s="1025"/>
      <c r="D28" s="35"/>
      <c r="P28" s="35"/>
    </row>
    <row r="29" spans="1:16" ht="16.5" thickBot="1">
      <c r="A29" s="550" t="s">
        <v>433</v>
      </c>
      <c r="B29" s="551">
        <v>6</v>
      </c>
      <c r="D29" s="35"/>
      <c r="P29" s="35"/>
    </row>
    <row r="30" spans="1:16" ht="16.5" thickBot="1">
      <c r="A30" s="552" t="s">
        <v>431</v>
      </c>
      <c r="B30" s="553">
        <v>6</v>
      </c>
      <c r="D30" s="35"/>
      <c r="P30" s="35"/>
    </row>
    <row r="31" spans="1:16" ht="14.25">
      <c r="A31" s="531"/>
      <c r="B31" s="531"/>
      <c r="D31" s="35"/>
      <c r="P31" s="35"/>
    </row>
    <row r="32" spans="1:16" ht="15" thickBot="1">
      <c r="A32" s="531"/>
      <c r="B32" s="531"/>
      <c r="D32" s="35"/>
      <c r="P32" s="35"/>
    </row>
    <row r="33" spans="1:16" ht="18.75" thickBot="1">
      <c r="A33" s="1024" t="s">
        <v>482</v>
      </c>
      <c r="B33" s="1025"/>
      <c r="D33" s="35"/>
      <c r="P33" s="35"/>
    </row>
    <row r="34" spans="1:16" ht="16.5" thickBot="1">
      <c r="A34" s="550" t="s">
        <v>416</v>
      </c>
      <c r="B34" s="551">
        <v>0</v>
      </c>
      <c r="D34" s="35"/>
      <c r="P34" s="35"/>
    </row>
    <row r="35" spans="1:16" ht="16.5" thickBot="1">
      <c r="A35" s="550" t="s">
        <v>417</v>
      </c>
      <c r="B35" s="551">
        <v>4</v>
      </c>
      <c r="D35" s="35"/>
      <c r="P35" s="35"/>
    </row>
    <row r="36" spans="1:16" ht="16.5" thickBot="1">
      <c r="A36" s="550" t="s">
        <v>434</v>
      </c>
      <c r="B36" s="551">
        <v>8</v>
      </c>
      <c r="D36" s="35"/>
      <c r="P36" s="35"/>
    </row>
    <row r="37" spans="1:16" ht="16.5" thickBot="1">
      <c r="A37" s="550" t="s">
        <v>435</v>
      </c>
      <c r="B37" s="551">
        <v>0</v>
      </c>
      <c r="D37" s="35"/>
      <c r="P37" s="35"/>
    </row>
    <row r="38" spans="1:16" ht="16.5" thickBot="1">
      <c r="A38" s="550" t="s">
        <v>436</v>
      </c>
      <c r="B38" s="551">
        <v>0</v>
      </c>
      <c r="D38" s="35"/>
      <c r="P38" s="35"/>
    </row>
    <row r="39" spans="1:16" ht="16.5" thickBot="1">
      <c r="A39" s="550" t="s">
        <v>437</v>
      </c>
      <c r="B39" s="551">
        <v>0</v>
      </c>
      <c r="D39" s="35"/>
      <c r="P39" s="35"/>
    </row>
    <row r="40" spans="1:16" ht="16.5" thickBot="1">
      <c r="A40" s="550" t="s">
        <v>438</v>
      </c>
      <c r="B40" s="551">
        <v>5</v>
      </c>
      <c r="D40" s="35"/>
      <c r="P40" s="35"/>
    </row>
    <row r="41" spans="1:16" ht="16.5" thickBot="1">
      <c r="A41" s="550" t="s">
        <v>439</v>
      </c>
      <c r="B41" s="551">
        <v>0</v>
      </c>
      <c r="D41" s="35"/>
      <c r="P41" s="35"/>
    </row>
    <row r="42" spans="1:16" ht="16.5" thickBot="1">
      <c r="A42" s="550" t="s">
        <v>440</v>
      </c>
      <c r="B42" s="551">
        <v>0</v>
      </c>
      <c r="D42" s="35"/>
      <c r="P42" s="35"/>
    </row>
    <row r="43" spans="1:16" ht="16.5" thickBot="1">
      <c r="A43" s="550" t="s">
        <v>441</v>
      </c>
      <c r="B43" s="551">
        <v>0</v>
      </c>
      <c r="D43" s="35"/>
      <c r="P43" s="35"/>
    </row>
    <row r="44" spans="1:16" ht="16.5" thickBot="1">
      <c r="A44" s="550" t="s">
        <v>442</v>
      </c>
      <c r="B44" s="551">
        <v>0</v>
      </c>
      <c r="D44" s="35"/>
      <c r="P44" s="35"/>
    </row>
    <row r="45" spans="1:16" ht="16.5" thickBot="1">
      <c r="A45" s="550" t="s">
        <v>443</v>
      </c>
      <c r="B45" s="551">
        <v>0</v>
      </c>
      <c r="D45" s="35"/>
      <c r="P45" s="35"/>
    </row>
    <row r="46" spans="1:16" ht="16.5" thickBot="1">
      <c r="A46" s="550" t="s">
        <v>444</v>
      </c>
      <c r="B46" s="551">
        <v>0</v>
      </c>
      <c r="D46" s="35"/>
      <c r="P46" s="35"/>
    </row>
    <row r="47" spans="1:16" ht="16.5" thickBot="1">
      <c r="A47" s="550" t="s">
        <v>445</v>
      </c>
      <c r="B47" s="551">
        <v>1</v>
      </c>
      <c r="D47" s="35"/>
      <c r="P47" s="35"/>
    </row>
    <row r="48" spans="1:16" ht="16.5" thickBot="1">
      <c r="A48" s="550" t="s">
        <v>446</v>
      </c>
      <c r="B48" s="551">
        <v>1</v>
      </c>
      <c r="D48" s="35"/>
      <c r="P48" s="35"/>
    </row>
    <row r="49" spans="1:16" ht="16.5" thickBot="1">
      <c r="A49" s="550" t="s">
        <v>447</v>
      </c>
      <c r="B49" s="551">
        <v>33</v>
      </c>
      <c r="D49" s="35"/>
      <c r="P49" s="35"/>
    </row>
    <row r="50" spans="1:16" ht="16.5" thickBot="1">
      <c r="A50" s="550" t="s">
        <v>448</v>
      </c>
      <c r="B50" s="551">
        <v>2</v>
      </c>
      <c r="D50" s="35"/>
      <c r="P50" s="35"/>
    </row>
    <row r="51" spans="1:16" ht="16.5" thickBot="1">
      <c r="A51" s="550" t="s">
        <v>449</v>
      </c>
      <c r="B51" s="551">
        <v>0</v>
      </c>
      <c r="D51" s="35"/>
      <c r="P51" s="35"/>
    </row>
    <row r="52" spans="1:16" ht="16.5" thickBot="1">
      <c r="A52" s="550" t="s">
        <v>450</v>
      </c>
      <c r="B52" s="551">
        <v>0</v>
      </c>
      <c r="D52" s="35"/>
      <c r="P52" s="35"/>
    </row>
    <row r="53" spans="1:16" ht="16.5" thickBot="1">
      <c r="A53" s="550" t="s">
        <v>451</v>
      </c>
      <c r="B53" s="551">
        <v>0</v>
      </c>
      <c r="D53" s="35"/>
      <c r="P53" s="35"/>
    </row>
    <row r="54" spans="1:16" ht="16.5" thickBot="1">
      <c r="A54" s="550" t="s">
        <v>452</v>
      </c>
      <c r="B54" s="551">
        <v>0</v>
      </c>
      <c r="D54" s="35"/>
      <c r="P54" s="35"/>
    </row>
    <row r="55" spans="1:16" ht="19.5" thickBot="1">
      <c r="A55" s="550" t="s">
        <v>453</v>
      </c>
      <c r="B55" s="551">
        <v>1</v>
      </c>
      <c r="D55" s="35"/>
      <c r="P55" s="35"/>
    </row>
    <row r="56" spans="1:16" ht="16.5" thickBot="1">
      <c r="A56" s="550" t="s">
        <v>454</v>
      </c>
      <c r="B56" s="551">
        <v>2</v>
      </c>
      <c r="D56" s="35"/>
      <c r="P56" s="35"/>
    </row>
    <row r="57" spans="1:16" ht="16.5" thickBot="1">
      <c r="A57" s="550" t="s">
        <v>425</v>
      </c>
      <c r="B57" s="551">
        <v>1</v>
      </c>
      <c r="D57" s="35"/>
      <c r="P57" s="35"/>
    </row>
    <row r="58" spans="1:16" ht="16.5" thickBot="1">
      <c r="A58" s="550" t="s">
        <v>426</v>
      </c>
      <c r="B58" s="551">
        <v>1</v>
      </c>
      <c r="D58" s="35"/>
      <c r="P58" s="35"/>
    </row>
    <row r="59" spans="1:16" ht="16.5" thickBot="1">
      <c r="A59" s="550" t="s">
        <v>430</v>
      </c>
      <c r="B59" s="551">
        <v>0</v>
      </c>
      <c r="D59" s="35"/>
      <c r="P59" s="35"/>
    </row>
    <row r="60" spans="1:16" ht="16.5" thickBot="1">
      <c r="A60" s="552" t="s">
        <v>431</v>
      </c>
      <c r="B60" s="553">
        <v>59</v>
      </c>
      <c r="D60" s="35"/>
      <c r="P60" s="35"/>
    </row>
    <row r="61" spans="1:16" ht="14.25">
      <c r="A61" s="531"/>
      <c r="B61" s="531"/>
      <c r="D61" s="35"/>
      <c r="P61" s="35"/>
    </row>
    <row r="62" spans="1:16" ht="15" thickBot="1">
      <c r="A62" s="531"/>
      <c r="B62" s="531"/>
      <c r="D62" s="35"/>
      <c r="P62" s="35"/>
    </row>
    <row r="63" spans="1:16" ht="18.75" thickBot="1">
      <c r="A63" s="1024" t="s">
        <v>483</v>
      </c>
      <c r="B63" s="1025"/>
      <c r="D63" s="35"/>
      <c r="P63" s="35"/>
    </row>
    <row r="64" spans="1:16" ht="16.5" thickBot="1">
      <c r="A64" s="550" t="s">
        <v>455</v>
      </c>
      <c r="B64" s="551">
        <v>28</v>
      </c>
      <c r="D64" s="35"/>
      <c r="P64" s="35"/>
    </row>
    <row r="65" spans="1:16" ht="16.5" thickBot="1">
      <c r="A65" s="550" t="s">
        <v>470</v>
      </c>
      <c r="B65" s="551">
        <v>1</v>
      </c>
      <c r="D65" s="35"/>
      <c r="P65" s="35"/>
    </row>
    <row r="66" spans="1:16" ht="16.5" thickBot="1">
      <c r="A66" s="550" t="s">
        <v>456</v>
      </c>
      <c r="B66" s="551">
        <v>6</v>
      </c>
      <c r="D66" s="35"/>
      <c r="P66" s="35"/>
    </row>
    <row r="67" spans="1:16" ht="16.5" thickBot="1">
      <c r="A67" s="550" t="s">
        <v>589</v>
      </c>
      <c r="B67" s="551">
        <v>1</v>
      </c>
      <c r="D67" s="35"/>
      <c r="P67" s="35"/>
    </row>
    <row r="68" spans="1:16" ht="16.5" thickBot="1">
      <c r="A68" s="550" t="s">
        <v>457</v>
      </c>
      <c r="B68" s="551">
        <v>3</v>
      </c>
      <c r="D68" s="35"/>
      <c r="P68" s="35"/>
    </row>
    <row r="69" spans="1:16" ht="16.5" thickBot="1">
      <c r="A69" s="550" t="s">
        <v>433</v>
      </c>
      <c r="B69" s="551">
        <v>17</v>
      </c>
      <c r="D69" s="35"/>
      <c r="P69" s="35"/>
    </row>
    <row r="70" spans="1:16" ht="16.5" thickBot="1">
      <c r="A70" s="550" t="s">
        <v>458</v>
      </c>
      <c r="B70" s="551">
        <v>3</v>
      </c>
      <c r="D70" s="35"/>
      <c r="P70" s="35"/>
    </row>
    <row r="71" spans="1:16" ht="16.5" thickBot="1">
      <c r="A71" s="552" t="s">
        <v>431</v>
      </c>
      <c r="B71" s="553">
        <v>59</v>
      </c>
      <c r="D71" s="35"/>
      <c r="P71" s="35"/>
    </row>
    <row r="72" spans="1:16" ht="14.25">
      <c r="A72" s="531"/>
      <c r="B72" s="531"/>
      <c r="D72" s="35"/>
      <c r="P72" s="35"/>
    </row>
    <row r="73" spans="1:16" ht="32.25" customHeight="1">
      <c r="A73" s="1023" t="s">
        <v>484</v>
      </c>
      <c r="B73" s="1023"/>
    </row>
  </sheetData>
  <mergeCells count="10">
    <mergeCell ref="A73:B73"/>
    <mergeCell ref="A33:B33"/>
    <mergeCell ref="A63:B63"/>
    <mergeCell ref="A1:B1"/>
    <mergeCell ref="A3:B3"/>
    <mergeCell ref="A4:B4"/>
    <mergeCell ref="A7:B7"/>
    <mergeCell ref="A28:B28"/>
    <mergeCell ref="A2:B2"/>
    <mergeCell ref="A26:B26"/>
  </mergeCells>
  <printOptions horizontalCentered="1" verticalCentered="1"/>
  <pageMargins left="0.25" right="0.25" top="0.5" bottom="0.5" header="0.5" footer="0.5"/>
  <pageSetup scale="58" orientation="portrait"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41"/>
  <sheetViews>
    <sheetView zoomScaleNormal="100" workbookViewId="0">
      <selection activeCell="K10" sqref="K10"/>
    </sheetView>
  </sheetViews>
  <sheetFormatPr defaultRowHeight="15"/>
  <cols>
    <col min="1" max="1" width="9.7109375" style="357" customWidth="1"/>
    <col min="2" max="2" width="12.7109375" style="357" customWidth="1"/>
    <col min="3" max="3" width="30.7109375" style="357" customWidth="1"/>
    <col min="4" max="5" width="10.7109375" style="363" customWidth="1"/>
    <col min="6" max="6" width="15.7109375" style="363" customWidth="1"/>
    <col min="7" max="7" width="28.7109375" style="357" customWidth="1"/>
    <col min="8" max="256" width="9.28515625" style="357"/>
    <col min="257" max="257" width="11.28515625" style="357" customWidth="1"/>
    <col min="258" max="258" width="13.5703125" style="357" customWidth="1"/>
    <col min="259" max="259" width="30.5703125" style="357" customWidth="1"/>
    <col min="260" max="260" width="14.28515625" style="357" customWidth="1"/>
    <col min="261" max="261" width="10.28515625" style="357" customWidth="1"/>
    <col min="262" max="262" width="11.5703125" style="357" customWidth="1"/>
    <col min="263" max="263" width="20" style="357" customWidth="1"/>
    <col min="264" max="512" width="9.28515625" style="357"/>
    <col min="513" max="513" width="11.28515625" style="357" customWidth="1"/>
    <col min="514" max="514" width="13.5703125" style="357" customWidth="1"/>
    <col min="515" max="515" width="30.5703125" style="357" customWidth="1"/>
    <col min="516" max="516" width="14.28515625" style="357" customWidth="1"/>
    <col min="517" max="517" width="10.28515625" style="357" customWidth="1"/>
    <col min="518" max="518" width="11.5703125" style="357" customWidth="1"/>
    <col min="519" max="519" width="20" style="357" customWidth="1"/>
    <col min="520" max="768" width="9.28515625" style="357"/>
    <col min="769" max="769" width="11.28515625" style="357" customWidth="1"/>
    <col min="770" max="770" width="13.5703125" style="357" customWidth="1"/>
    <col min="771" max="771" width="30.5703125" style="357" customWidth="1"/>
    <col min="772" max="772" width="14.28515625" style="357" customWidth="1"/>
    <col min="773" max="773" width="10.28515625" style="357" customWidth="1"/>
    <col min="774" max="774" width="11.5703125" style="357" customWidth="1"/>
    <col min="775" max="775" width="20" style="357" customWidth="1"/>
    <col min="776" max="1024" width="9.28515625" style="357"/>
    <col min="1025" max="1025" width="11.28515625" style="357" customWidth="1"/>
    <col min="1026" max="1026" width="13.5703125" style="357" customWidth="1"/>
    <col min="1027" max="1027" width="30.5703125" style="357" customWidth="1"/>
    <col min="1028" max="1028" width="14.28515625" style="357" customWidth="1"/>
    <col min="1029" max="1029" width="10.28515625" style="357" customWidth="1"/>
    <col min="1030" max="1030" width="11.5703125" style="357" customWidth="1"/>
    <col min="1031" max="1031" width="20" style="357" customWidth="1"/>
    <col min="1032" max="1280" width="9.28515625" style="357"/>
    <col min="1281" max="1281" width="11.28515625" style="357" customWidth="1"/>
    <col min="1282" max="1282" width="13.5703125" style="357" customWidth="1"/>
    <col min="1283" max="1283" width="30.5703125" style="357" customWidth="1"/>
    <col min="1284" max="1284" width="14.28515625" style="357" customWidth="1"/>
    <col min="1285" max="1285" width="10.28515625" style="357" customWidth="1"/>
    <col min="1286" max="1286" width="11.5703125" style="357" customWidth="1"/>
    <col min="1287" max="1287" width="20" style="357" customWidth="1"/>
    <col min="1288" max="1536" width="9.28515625" style="357"/>
    <col min="1537" max="1537" width="11.28515625" style="357" customWidth="1"/>
    <col min="1538" max="1538" width="13.5703125" style="357" customWidth="1"/>
    <col min="1539" max="1539" width="30.5703125" style="357" customWidth="1"/>
    <col min="1540" max="1540" width="14.28515625" style="357" customWidth="1"/>
    <col min="1541" max="1541" width="10.28515625" style="357" customWidth="1"/>
    <col min="1542" max="1542" width="11.5703125" style="357" customWidth="1"/>
    <col min="1543" max="1543" width="20" style="357" customWidth="1"/>
    <col min="1544" max="1792" width="9.28515625" style="357"/>
    <col min="1793" max="1793" width="11.28515625" style="357" customWidth="1"/>
    <col min="1794" max="1794" width="13.5703125" style="357" customWidth="1"/>
    <col min="1795" max="1795" width="30.5703125" style="357" customWidth="1"/>
    <col min="1796" max="1796" width="14.28515625" style="357" customWidth="1"/>
    <col min="1797" max="1797" width="10.28515625" style="357" customWidth="1"/>
    <col min="1798" max="1798" width="11.5703125" style="357" customWidth="1"/>
    <col min="1799" max="1799" width="20" style="357" customWidth="1"/>
    <col min="1800" max="2048" width="9.28515625" style="357"/>
    <col min="2049" max="2049" width="11.28515625" style="357" customWidth="1"/>
    <col min="2050" max="2050" width="13.5703125" style="357" customWidth="1"/>
    <col min="2051" max="2051" width="30.5703125" style="357" customWidth="1"/>
    <col min="2052" max="2052" width="14.28515625" style="357" customWidth="1"/>
    <col min="2053" max="2053" width="10.28515625" style="357" customWidth="1"/>
    <col min="2054" max="2054" width="11.5703125" style="357" customWidth="1"/>
    <col min="2055" max="2055" width="20" style="357" customWidth="1"/>
    <col min="2056" max="2304" width="9.28515625" style="357"/>
    <col min="2305" max="2305" width="11.28515625" style="357" customWidth="1"/>
    <col min="2306" max="2306" width="13.5703125" style="357" customWidth="1"/>
    <col min="2307" max="2307" width="30.5703125" style="357" customWidth="1"/>
    <col min="2308" max="2308" width="14.28515625" style="357" customWidth="1"/>
    <col min="2309" max="2309" width="10.28515625" style="357" customWidth="1"/>
    <col min="2310" max="2310" width="11.5703125" style="357" customWidth="1"/>
    <col min="2311" max="2311" width="20" style="357" customWidth="1"/>
    <col min="2312" max="2560" width="9.28515625" style="357"/>
    <col min="2561" max="2561" width="11.28515625" style="357" customWidth="1"/>
    <col min="2562" max="2562" width="13.5703125" style="357" customWidth="1"/>
    <col min="2563" max="2563" width="30.5703125" style="357" customWidth="1"/>
    <col min="2564" max="2564" width="14.28515625" style="357" customWidth="1"/>
    <col min="2565" max="2565" width="10.28515625" style="357" customWidth="1"/>
    <col min="2566" max="2566" width="11.5703125" style="357" customWidth="1"/>
    <col min="2567" max="2567" width="20" style="357" customWidth="1"/>
    <col min="2568" max="2816" width="9.28515625" style="357"/>
    <col min="2817" max="2817" width="11.28515625" style="357" customWidth="1"/>
    <col min="2818" max="2818" width="13.5703125" style="357" customWidth="1"/>
    <col min="2819" max="2819" width="30.5703125" style="357" customWidth="1"/>
    <col min="2820" max="2820" width="14.28515625" style="357" customWidth="1"/>
    <col min="2821" max="2821" width="10.28515625" style="357" customWidth="1"/>
    <col min="2822" max="2822" width="11.5703125" style="357" customWidth="1"/>
    <col min="2823" max="2823" width="20" style="357" customWidth="1"/>
    <col min="2824" max="3072" width="9.28515625" style="357"/>
    <col min="3073" max="3073" width="11.28515625" style="357" customWidth="1"/>
    <col min="3074" max="3074" width="13.5703125" style="357" customWidth="1"/>
    <col min="3075" max="3075" width="30.5703125" style="357" customWidth="1"/>
    <col min="3076" max="3076" width="14.28515625" style="357" customWidth="1"/>
    <col min="3077" max="3077" width="10.28515625" style="357" customWidth="1"/>
    <col min="3078" max="3078" width="11.5703125" style="357" customWidth="1"/>
    <col min="3079" max="3079" width="20" style="357" customWidth="1"/>
    <col min="3080" max="3328" width="9.28515625" style="357"/>
    <col min="3329" max="3329" width="11.28515625" style="357" customWidth="1"/>
    <col min="3330" max="3330" width="13.5703125" style="357" customWidth="1"/>
    <col min="3331" max="3331" width="30.5703125" style="357" customWidth="1"/>
    <col min="3332" max="3332" width="14.28515625" style="357" customWidth="1"/>
    <col min="3333" max="3333" width="10.28515625" style="357" customWidth="1"/>
    <col min="3334" max="3334" width="11.5703125" style="357" customWidth="1"/>
    <col min="3335" max="3335" width="20" style="357" customWidth="1"/>
    <col min="3336" max="3584" width="9.28515625" style="357"/>
    <col min="3585" max="3585" width="11.28515625" style="357" customWidth="1"/>
    <col min="3586" max="3586" width="13.5703125" style="357" customWidth="1"/>
    <col min="3587" max="3587" width="30.5703125" style="357" customWidth="1"/>
    <col min="3588" max="3588" width="14.28515625" style="357" customWidth="1"/>
    <col min="3589" max="3589" width="10.28515625" style="357" customWidth="1"/>
    <col min="3590" max="3590" width="11.5703125" style="357" customWidth="1"/>
    <col min="3591" max="3591" width="20" style="357" customWidth="1"/>
    <col min="3592" max="3840" width="9.28515625" style="357"/>
    <col min="3841" max="3841" width="11.28515625" style="357" customWidth="1"/>
    <col min="3842" max="3842" width="13.5703125" style="357" customWidth="1"/>
    <col min="3843" max="3843" width="30.5703125" style="357" customWidth="1"/>
    <col min="3844" max="3844" width="14.28515625" style="357" customWidth="1"/>
    <col min="3845" max="3845" width="10.28515625" style="357" customWidth="1"/>
    <col min="3846" max="3846" width="11.5703125" style="357" customWidth="1"/>
    <col min="3847" max="3847" width="20" style="357" customWidth="1"/>
    <col min="3848" max="4096" width="9.28515625" style="357"/>
    <col min="4097" max="4097" width="11.28515625" style="357" customWidth="1"/>
    <col min="4098" max="4098" width="13.5703125" style="357" customWidth="1"/>
    <col min="4099" max="4099" width="30.5703125" style="357" customWidth="1"/>
    <col min="4100" max="4100" width="14.28515625" style="357" customWidth="1"/>
    <col min="4101" max="4101" width="10.28515625" style="357" customWidth="1"/>
    <col min="4102" max="4102" width="11.5703125" style="357" customWidth="1"/>
    <col min="4103" max="4103" width="20" style="357" customWidth="1"/>
    <col min="4104" max="4352" width="9.28515625" style="357"/>
    <col min="4353" max="4353" width="11.28515625" style="357" customWidth="1"/>
    <col min="4354" max="4354" width="13.5703125" style="357" customWidth="1"/>
    <col min="4355" max="4355" width="30.5703125" style="357" customWidth="1"/>
    <col min="4356" max="4356" width="14.28515625" style="357" customWidth="1"/>
    <col min="4357" max="4357" width="10.28515625" style="357" customWidth="1"/>
    <col min="4358" max="4358" width="11.5703125" style="357" customWidth="1"/>
    <col min="4359" max="4359" width="20" style="357" customWidth="1"/>
    <col min="4360" max="4608" width="9.28515625" style="357"/>
    <col min="4609" max="4609" width="11.28515625" style="357" customWidth="1"/>
    <col min="4610" max="4610" width="13.5703125" style="357" customWidth="1"/>
    <col min="4611" max="4611" width="30.5703125" style="357" customWidth="1"/>
    <col min="4612" max="4612" width="14.28515625" style="357" customWidth="1"/>
    <col min="4613" max="4613" width="10.28515625" style="357" customWidth="1"/>
    <col min="4614" max="4614" width="11.5703125" style="357" customWidth="1"/>
    <col min="4615" max="4615" width="20" style="357" customWidth="1"/>
    <col min="4616" max="4864" width="9.28515625" style="357"/>
    <col min="4865" max="4865" width="11.28515625" style="357" customWidth="1"/>
    <col min="4866" max="4866" width="13.5703125" style="357" customWidth="1"/>
    <col min="4867" max="4867" width="30.5703125" style="357" customWidth="1"/>
    <col min="4868" max="4868" width="14.28515625" style="357" customWidth="1"/>
    <col min="4869" max="4869" width="10.28515625" style="357" customWidth="1"/>
    <col min="4870" max="4870" width="11.5703125" style="357" customWidth="1"/>
    <col min="4871" max="4871" width="20" style="357" customWidth="1"/>
    <col min="4872" max="5120" width="9.28515625" style="357"/>
    <col min="5121" max="5121" width="11.28515625" style="357" customWidth="1"/>
    <col min="5122" max="5122" width="13.5703125" style="357" customWidth="1"/>
    <col min="5123" max="5123" width="30.5703125" style="357" customWidth="1"/>
    <col min="5124" max="5124" width="14.28515625" style="357" customWidth="1"/>
    <col min="5125" max="5125" width="10.28515625" style="357" customWidth="1"/>
    <col min="5126" max="5126" width="11.5703125" style="357" customWidth="1"/>
    <col min="5127" max="5127" width="20" style="357" customWidth="1"/>
    <col min="5128" max="5376" width="9.28515625" style="357"/>
    <col min="5377" max="5377" width="11.28515625" style="357" customWidth="1"/>
    <col min="5378" max="5378" width="13.5703125" style="357" customWidth="1"/>
    <col min="5379" max="5379" width="30.5703125" style="357" customWidth="1"/>
    <col min="5380" max="5380" width="14.28515625" style="357" customWidth="1"/>
    <col min="5381" max="5381" width="10.28515625" style="357" customWidth="1"/>
    <col min="5382" max="5382" width="11.5703125" style="357" customWidth="1"/>
    <col min="5383" max="5383" width="20" style="357" customWidth="1"/>
    <col min="5384" max="5632" width="9.28515625" style="357"/>
    <col min="5633" max="5633" width="11.28515625" style="357" customWidth="1"/>
    <col min="5634" max="5634" width="13.5703125" style="357" customWidth="1"/>
    <col min="5635" max="5635" width="30.5703125" style="357" customWidth="1"/>
    <col min="5636" max="5636" width="14.28515625" style="357" customWidth="1"/>
    <col min="5637" max="5637" width="10.28515625" style="357" customWidth="1"/>
    <col min="5638" max="5638" width="11.5703125" style="357" customWidth="1"/>
    <col min="5639" max="5639" width="20" style="357" customWidth="1"/>
    <col min="5640" max="5888" width="9.28515625" style="357"/>
    <col min="5889" max="5889" width="11.28515625" style="357" customWidth="1"/>
    <col min="5890" max="5890" width="13.5703125" style="357" customWidth="1"/>
    <col min="5891" max="5891" width="30.5703125" style="357" customWidth="1"/>
    <col min="5892" max="5892" width="14.28515625" style="357" customWidth="1"/>
    <col min="5893" max="5893" width="10.28515625" style="357" customWidth="1"/>
    <col min="5894" max="5894" width="11.5703125" style="357" customWidth="1"/>
    <col min="5895" max="5895" width="20" style="357" customWidth="1"/>
    <col min="5896" max="6144" width="9.28515625" style="357"/>
    <col min="6145" max="6145" width="11.28515625" style="357" customWidth="1"/>
    <col min="6146" max="6146" width="13.5703125" style="357" customWidth="1"/>
    <col min="6147" max="6147" width="30.5703125" style="357" customWidth="1"/>
    <col min="6148" max="6148" width="14.28515625" style="357" customWidth="1"/>
    <col min="6149" max="6149" width="10.28515625" style="357" customWidth="1"/>
    <col min="6150" max="6150" width="11.5703125" style="357" customWidth="1"/>
    <col min="6151" max="6151" width="20" style="357" customWidth="1"/>
    <col min="6152" max="6400" width="9.28515625" style="357"/>
    <col min="6401" max="6401" width="11.28515625" style="357" customWidth="1"/>
    <col min="6402" max="6402" width="13.5703125" style="357" customWidth="1"/>
    <col min="6403" max="6403" width="30.5703125" style="357" customWidth="1"/>
    <col min="6404" max="6404" width="14.28515625" style="357" customWidth="1"/>
    <col min="6405" max="6405" width="10.28515625" style="357" customWidth="1"/>
    <col min="6406" max="6406" width="11.5703125" style="357" customWidth="1"/>
    <col min="6407" max="6407" width="20" style="357" customWidth="1"/>
    <col min="6408" max="6656" width="9.28515625" style="357"/>
    <col min="6657" max="6657" width="11.28515625" style="357" customWidth="1"/>
    <col min="6658" max="6658" width="13.5703125" style="357" customWidth="1"/>
    <col min="6659" max="6659" width="30.5703125" style="357" customWidth="1"/>
    <col min="6660" max="6660" width="14.28515625" style="357" customWidth="1"/>
    <col min="6661" max="6661" width="10.28515625" style="357" customWidth="1"/>
    <col min="6662" max="6662" width="11.5703125" style="357" customWidth="1"/>
    <col min="6663" max="6663" width="20" style="357" customWidth="1"/>
    <col min="6664" max="6912" width="9.28515625" style="357"/>
    <col min="6913" max="6913" width="11.28515625" style="357" customWidth="1"/>
    <col min="6914" max="6914" width="13.5703125" style="357" customWidth="1"/>
    <col min="6915" max="6915" width="30.5703125" style="357" customWidth="1"/>
    <col min="6916" max="6916" width="14.28515625" style="357" customWidth="1"/>
    <col min="6917" max="6917" width="10.28515625" style="357" customWidth="1"/>
    <col min="6918" max="6918" width="11.5703125" style="357" customWidth="1"/>
    <col min="6919" max="6919" width="20" style="357" customWidth="1"/>
    <col min="6920" max="7168" width="9.28515625" style="357"/>
    <col min="7169" max="7169" width="11.28515625" style="357" customWidth="1"/>
    <col min="7170" max="7170" width="13.5703125" style="357" customWidth="1"/>
    <col min="7171" max="7171" width="30.5703125" style="357" customWidth="1"/>
    <col min="7172" max="7172" width="14.28515625" style="357" customWidth="1"/>
    <col min="7173" max="7173" width="10.28515625" style="357" customWidth="1"/>
    <col min="7174" max="7174" width="11.5703125" style="357" customWidth="1"/>
    <col min="7175" max="7175" width="20" style="357" customWidth="1"/>
    <col min="7176" max="7424" width="9.28515625" style="357"/>
    <col min="7425" max="7425" width="11.28515625" style="357" customWidth="1"/>
    <col min="7426" max="7426" width="13.5703125" style="357" customWidth="1"/>
    <col min="7427" max="7427" width="30.5703125" style="357" customWidth="1"/>
    <col min="7428" max="7428" width="14.28515625" style="357" customWidth="1"/>
    <col min="7429" max="7429" width="10.28515625" style="357" customWidth="1"/>
    <col min="7430" max="7430" width="11.5703125" style="357" customWidth="1"/>
    <col min="7431" max="7431" width="20" style="357" customWidth="1"/>
    <col min="7432" max="7680" width="9.28515625" style="357"/>
    <col min="7681" max="7681" width="11.28515625" style="357" customWidth="1"/>
    <col min="7682" max="7682" width="13.5703125" style="357" customWidth="1"/>
    <col min="7683" max="7683" width="30.5703125" style="357" customWidth="1"/>
    <col min="7684" max="7684" width="14.28515625" style="357" customWidth="1"/>
    <col min="7685" max="7685" width="10.28515625" style="357" customWidth="1"/>
    <col min="7686" max="7686" width="11.5703125" style="357" customWidth="1"/>
    <col min="7687" max="7687" width="20" style="357" customWidth="1"/>
    <col min="7688" max="7936" width="9.28515625" style="357"/>
    <col min="7937" max="7937" width="11.28515625" style="357" customWidth="1"/>
    <col min="7938" max="7938" width="13.5703125" style="357" customWidth="1"/>
    <col min="7939" max="7939" width="30.5703125" style="357" customWidth="1"/>
    <col min="7940" max="7940" width="14.28515625" style="357" customWidth="1"/>
    <col min="7941" max="7941" width="10.28515625" style="357" customWidth="1"/>
    <col min="7942" max="7942" width="11.5703125" style="357" customWidth="1"/>
    <col min="7943" max="7943" width="20" style="357" customWidth="1"/>
    <col min="7944" max="8192" width="9.28515625" style="357"/>
    <col min="8193" max="8193" width="11.28515625" style="357" customWidth="1"/>
    <col min="8194" max="8194" width="13.5703125" style="357" customWidth="1"/>
    <col min="8195" max="8195" width="30.5703125" style="357" customWidth="1"/>
    <col min="8196" max="8196" width="14.28515625" style="357" customWidth="1"/>
    <col min="8197" max="8197" width="10.28515625" style="357" customWidth="1"/>
    <col min="8198" max="8198" width="11.5703125" style="357" customWidth="1"/>
    <col min="8199" max="8199" width="20" style="357" customWidth="1"/>
    <col min="8200" max="8448" width="9.28515625" style="357"/>
    <col min="8449" max="8449" width="11.28515625" style="357" customWidth="1"/>
    <col min="8450" max="8450" width="13.5703125" style="357" customWidth="1"/>
    <col min="8451" max="8451" width="30.5703125" style="357" customWidth="1"/>
    <col min="8452" max="8452" width="14.28515625" style="357" customWidth="1"/>
    <col min="8453" max="8453" width="10.28515625" style="357" customWidth="1"/>
    <col min="8454" max="8454" width="11.5703125" style="357" customWidth="1"/>
    <col min="8455" max="8455" width="20" style="357" customWidth="1"/>
    <col min="8456" max="8704" width="9.28515625" style="357"/>
    <col min="8705" max="8705" width="11.28515625" style="357" customWidth="1"/>
    <col min="8706" max="8706" width="13.5703125" style="357" customWidth="1"/>
    <col min="8707" max="8707" width="30.5703125" style="357" customWidth="1"/>
    <col min="8708" max="8708" width="14.28515625" style="357" customWidth="1"/>
    <col min="8709" max="8709" width="10.28515625" style="357" customWidth="1"/>
    <col min="8710" max="8710" width="11.5703125" style="357" customWidth="1"/>
    <col min="8711" max="8711" width="20" style="357" customWidth="1"/>
    <col min="8712" max="8960" width="9.28515625" style="357"/>
    <col min="8961" max="8961" width="11.28515625" style="357" customWidth="1"/>
    <col min="8962" max="8962" width="13.5703125" style="357" customWidth="1"/>
    <col min="8963" max="8963" width="30.5703125" style="357" customWidth="1"/>
    <col min="8964" max="8964" width="14.28515625" style="357" customWidth="1"/>
    <col min="8965" max="8965" width="10.28515625" style="357" customWidth="1"/>
    <col min="8966" max="8966" width="11.5703125" style="357" customWidth="1"/>
    <col min="8967" max="8967" width="20" style="357" customWidth="1"/>
    <col min="8968" max="9216" width="9.28515625" style="357"/>
    <col min="9217" max="9217" width="11.28515625" style="357" customWidth="1"/>
    <col min="9218" max="9218" width="13.5703125" style="357" customWidth="1"/>
    <col min="9219" max="9219" width="30.5703125" style="357" customWidth="1"/>
    <col min="9220" max="9220" width="14.28515625" style="357" customWidth="1"/>
    <col min="9221" max="9221" width="10.28515625" style="357" customWidth="1"/>
    <col min="9222" max="9222" width="11.5703125" style="357" customWidth="1"/>
    <col min="9223" max="9223" width="20" style="357" customWidth="1"/>
    <col min="9224" max="9472" width="9.28515625" style="357"/>
    <col min="9473" max="9473" width="11.28515625" style="357" customWidth="1"/>
    <col min="9474" max="9474" width="13.5703125" style="357" customWidth="1"/>
    <col min="9475" max="9475" width="30.5703125" style="357" customWidth="1"/>
    <col min="9476" max="9476" width="14.28515625" style="357" customWidth="1"/>
    <col min="9477" max="9477" width="10.28515625" style="357" customWidth="1"/>
    <col min="9478" max="9478" width="11.5703125" style="357" customWidth="1"/>
    <col min="9479" max="9479" width="20" style="357" customWidth="1"/>
    <col min="9480" max="9728" width="9.28515625" style="357"/>
    <col min="9729" max="9729" width="11.28515625" style="357" customWidth="1"/>
    <col min="9730" max="9730" width="13.5703125" style="357" customWidth="1"/>
    <col min="9731" max="9731" width="30.5703125" style="357" customWidth="1"/>
    <col min="9732" max="9732" width="14.28515625" style="357" customWidth="1"/>
    <col min="9733" max="9733" width="10.28515625" style="357" customWidth="1"/>
    <col min="9734" max="9734" width="11.5703125" style="357" customWidth="1"/>
    <col min="9735" max="9735" width="20" style="357" customWidth="1"/>
    <col min="9736" max="9984" width="9.28515625" style="357"/>
    <col min="9985" max="9985" width="11.28515625" style="357" customWidth="1"/>
    <col min="9986" max="9986" width="13.5703125" style="357" customWidth="1"/>
    <col min="9987" max="9987" width="30.5703125" style="357" customWidth="1"/>
    <col min="9988" max="9988" width="14.28515625" style="357" customWidth="1"/>
    <col min="9989" max="9989" width="10.28515625" style="357" customWidth="1"/>
    <col min="9990" max="9990" width="11.5703125" style="357" customWidth="1"/>
    <col min="9991" max="9991" width="20" style="357" customWidth="1"/>
    <col min="9992" max="10240" width="9.28515625" style="357"/>
    <col min="10241" max="10241" width="11.28515625" style="357" customWidth="1"/>
    <col min="10242" max="10242" width="13.5703125" style="357" customWidth="1"/>
    <col min="10243" max="10243" width="30.5703125" style="357" customWidth="1"/>
    <col min="10244" max="10244" width="14.28515625" style="357" customWidth="1"/>
    <col min="10245" max="10245" width="10.28515625" style="357" customWidth="1"/>
    <col min="10246" max="10246" width="11.5703125" style="357" customWidth="1"/>
    <col min="10247" max="10247" width="20" style="357" customWidth="1"/>
    <col min="10248" max="10496" width="9.28515625" style="357"/>
    <col min="10497" max="10497" width="11.28515625" style="357" customWidth="1"/>
    <col min="10498" max="10498" width="13.5703125" style="357" customWidth="1"/>
    <col min="10499" max="10499" width="30.5703125" style="357" customWidth="1"/>
    <col min="10500" max="10500" width="14.28515625" style="357" customWidth="1"/>
    <col min="10501" max="10501" width="10.28515625" style="357" customWidth="1"/>
    <col min="10502" max="10502" width="11.5703125" style="357" customWidth="1"/>
    <col min="10503" max="10503" width="20" style="357" customWidth="1"/>
    <col min="10504" max="10752" width="9.28515625" style="357"/>
    <col min="10753" max="10753" width="11.28515625" style="357" customWidth="1"/>
    <col min="10754" max="10754" width="13.5703125" style="357" customWidth="1"/>
    <col min="10755" max="10755" width="30.5703125" style="357" customWidth="1"/>
    <col min="10756" max="10756" width="14.28515625" style="357" customWidth="1"/>
    <col min="10757" max="10757" width="10.28515625" style="357" customWidth="1"/>
    <col min="10758" max="10758" width="11.5703125" style="357" customWidth="1"/>
    <col min="10759" max="10759" width="20" style="357" customWidth="1"/>
    <col min="10760" max="11008" width="9.28515625" style="357"/>
    <col min="11009" max="11009" width="11.28515625" style="357" customWidth="1"/>
    <col min="11010" max="11010" width="13.5703125" style="357" customWidth="1"/>
    <col min="11011" max="11011" width="30.5703125" style="357" customWidth="1"/>
    <col min="11012" max="11012" width="14.28515625" style="357" customWidth="1"/>
    <col min="11013" max="11013" width="10.28515625" style="357" customWidth="1"/>
    <col min="11014" max="11014" width="11.5703125" style="357" customWidth="1"/>
    <col min="11015" max="11015" width="20" style="357" customWidth="1"/>
    <col min="11016" max="11264" width="9.28515625" style="357"/>
    <col min="11265" max="11265" width="11.28515625" style="357" customWidth="1"/>
    <col min="11266" max="11266" width="13.5703125" style="357" customWidth="1"/>
    <col min="11267" max="11267" width="30.5703125" style="357" customWidth="1"/>
    <col min="11268" max="11268" width="14.28515625" style="357" customWidth="1"/>
    <col min="11269" max="11269" width="10.28515625" style="357" customWidth="1"/>
    <col min="11270" max="11270" width="11.5703125" style="357" customWidth="1"/>
    <col min="11271" max="11271" width="20" style="357" customWidth="1"/>
    <col min="11272" max="11520" width="9.28515625" style="357"/>
    <col min="11521" max="11521" width="11.28515625" style="357" customWidth="1"/>
    <col min="11522" max="11522" width="13.5703125" style="357" customWidth="1"/>
    <col min="11523" max="11523" width="30.5703125" style="357" customWidth="1"/>
    <col min="11524" max="11524" width="14.28515625" style="357" customWidth="1"/>
    <col min="11525" max="11525" width="10.28515625" style="357" customWidth="1"/>
    <col min="11526" max="11526" width="11.5703125" style="357" customWidth="1"/>
    <col min="11527" max="11527" width="20" style="357" customWidth="1"/>
    <col min="11528" max="11776" width="9.28515625" style="357"/>
    <col min="11777" max="11777" width="11.28515625" style="357" customWidth="1"/>
    <col min="11778" max="11778" width="13.5703125" style="357" customWidth="1"/>
    <col min="11779" max="11779" width="30.5703125" style="357" customWidth="1"/>
    <col min="11780" max="11780" width="14.28515625" style="357" customWidth="1"/>
    <col min="11781" max="11781" width="10.28515625" style="357" customWidth="1"/>
    <col min="11782" max="11782" width="11.5703125" style="357" customWidth="1"/>
    <col min="11783" max="11783" width="20" style="357" customWidth="1"/>
    <col min="11784" max="12032" width="9.28515625" style="357"/>
    <col min="12033" max="12033" width="11.28515625" style="357" customWidth="1"/>
    <col min="12034" max="12034" width="13.5703125" style="357" customWidth="1"/>
    <col min="12035" max="12035" width="30.5703125" style="357" customWidth="1"/>
    <col min="12036" max="12036" width="14.28515625" style="357" customWidth="1"/>
    <col min="12037" max="12037" width="10.28515625" style="357" customWidth="1"/>
    <col min="12038" max="12038" width="11.5703125" style="357" customWidth="1"/>
    <col min="12039" max="12039" width="20" style="357" customWidth="1"/>
    <col min="12040" max="12288" width="9.28515625" style="357"/>
    <col min="12289" max="12289" width="11.28515625" style="357" customWidth="1"/>
    <col min="12290" max="12290" width="13.5703125" style="357" customWidth="1"/>
    <col min="12291" max="12291" width="30.5703125" style="357" customWidth="1"/>
    <col min="12292" max="12292" width="14.28515625" style="357" customWidth="1"/>
    <col min="12293" max="12293" width="10.28515625" style="357" customWidth="1"/>
    <col min="12294" max="12294" width="11.5703125" style="357" customWidth="1"/>
    <col min="12295" max="12295" width="20" style="357" customWidth="1"/>
    <col min="12296" max="12544" width="9.28515625" style="357"/>
    <col min="12545" max="12545" width="11.28515625" style="357" customWidth="1"/>
    <col min="12546" max="12546" width="13.5703125" style="357" customWidth="1"/>
    <col min="12547" max="12547" width="30.5703125" style="357" customWidth="1"/>
    <col min="12548" max="12548" width="14.28515625" style="357" customWidth="1"/>
    <col min="12549" max="12549" width="10.28515625" style="357" customWidth="1"/>
    <col min="12550" max="12550" width="11.5703125" style="357" customWidth="1"/>
    <col min="12551" max="12551" width="20" style="357" customWidth="1"/>
    <col min="12552" max="12800" width="9.28515625" style="357"/>
    <col min="12801" max="12801" width="11.28515625" style="357" customWidth="1"/>
    <col min="12802" max="12802" width="13.5703125" style="357" customWidth="1"/>
    <col min="12803" max="12803" width="30.5703125" style="357" customWidth="1"/>
    <col min="12804" max="12804" width="14.28515625" style="357" customWidth="1"/>
    <col min="12805" max="12805" width="10.28515625" style="357" customWidth="1"/>
    <col min="12806" max="12806" width="11.5703125" style="357" customWidth="1"/>
    <col min="12807" max="12807" width="20" style="357" customWidth="1"/>
    <col min="12808" max="13056" width="9.28515625" style="357"/>
    <col min="13057" max="13057" width="11.28515625" style="357" customWidth="1"/>
    <col min="13058" max="13058" width="13.5703125" style="357" customWidth="1"/>
    <col min="13059" max="13059" width="30.5703125" style="357" customWidth="1"/>
    <col min="13060" max="13060" width="14.28515625" style="357" customWidth="1"/>
    <col min="13061" max="13061" width="10.28515625" style="357" customWidth="1"/>
    <col min="13062" max="13062" width="11.5703125" style="357" customWidth="1"/>
    <col min="13063" max="13063" width="20" style="357" customWidth="1"/>
    <col min="13064" max="13312" width="9.28515625" style="357"/>
    <col min="13313" max="13313" width="11.28515625" style="357" customWidth="1"/>
    <col min="13314" max="13314" width="13.5703125" style="357" customWidth="1"/>
    <col min="13315" max="13315" width="30.5703125" style="357" customWidth="1"/>
    <col min="13316" max="13316" width="14.28515625" style="357" customWidth="1"/>
    <col min="13317" max="13317" width="10.28515625" style="357" customWidth="1"/>
    <col min="13318" max="13318" width="11.5703125" style="357" customWidth="1"/>
    <col min="13319" max="13319" width="20" style="357" customWidth="1"/>
    <col min="13320" max="13568" width="9.28515625" style="357"/>
    <col min="13569" max="13569" width="11.28515625" style="357" customWidth="1"/>
    <col min="13570" max="13570" width="13.5703125" style="357" customWidth="1"/>
    <col min="13571" max="13571" width="30.5703125" style="357" customWidth="1"/>
    <col min="13572" max="13572" width="14.28515625" style="357" customWidth="1"/>
    <col min="13573" max="13573" width="10.28515625" style="357" customWidth="1"/>
    <col min="13574" max="13574" width="11.5703125" style="357" customWidth="1"/>
    <col min="13575" max="13575" width="20" style="357" customWidth="1"/>
    <col min="13576" max="13824" width="9.28515625" style="357"/>
    <col min="13825" max="13825" width="11.28515625" style="357" customWidth="1"/>
    <col min="13826" max="13826" width="13.5703125" style="357" customWidth="1"/>
    <col min="13827" max="13827" width="30.5703125" style="357" customWidth="1"/>
    <col min="13828" max="13828" width="14.28515625" style="357" customWidth="1"/>
    <col min="13829" max="13829" width="10.28515625" style="357" customWidth="1"/>
    <col min="13830" max="13830" width="11.5703125" style="357" customWidth="1"/>
    <col min="13831" max="13831" width="20" style="357" customWidth="1"/>
    <col min="13832" max="14080" width="9.28515625" style="357"/>
    <col min="14081" max="14081" width="11.28515625" style="357" customWidth="1"/>
    <col min="14082" max="14082" width="13.5703125" style="357" customWidth="1"/>
    <col min="14083" max="14083" width="30.5703125" style="357" customWidth="1"/>
    <col min="14084" max="14084" width="14.28515625" style="357" customWidth="1"/>
    <col min="14085" max="14085" width="10.28515625" style="357" customWidth="1"/>
    <col min="14086" max="14086" width="11.5703125" style="357" customWidth="1"/>
    <col min="14087" max="14087" width="20" style="357" customWidth="1"/>
    <col min="14088" max="14336" width="9.28515625" style="357"/>
    <col min="14337" max="14337" width="11.28515625" style="357" customWidth="1"/>
    <col min="14338" max="14338" width="13.5703125" style="357" customWidth="1"/>
    <col min="14339" max="14339" width="30.5703125" style="357" customWidth="1"/>
    <col min="14340" max="14340" width="14.28515625" style="357" customWidth="1"/>
    <col min="14341" max="14341" width="10.28515625" style="357" customWidth="1"/>
    <col min="14342" max="14342" width="11.5703125" style="357" customWidth="1"/>
    <col min="14343" max="14343" width="20" style="357" customWidth="1"/>
    <col min="14344" max="14592" width="9.28515625" style="357"/>
    <col min="14593" max="14593" width="11.28515625" style="357" customWidth="1"/>
    <col min="14594" max="14594" width="13.5703125" style="357" customWidth="1"/>
    <col min="14595" max="14595" width="30.5703125" style="357" customWidth="1"/>
    <col min="14596" max="14596" width="14.28515625" style="357" customWidth="1"/>
    <col min="14597" max="14597" width="10.28515625" style="357" customWidth="1"/>
    <col min="14598" max="14598" width="11.5703125" style="357" customWidth="1"/>
    <col min="14599" max="14599" width="20" style="357" customWidth="1"/>
    <col min="14600" max="14848" width="9.28515625" style="357"/>
    <col min="14849" max="14849" width="11.28515625" style="357" customWidth="1"/>
    <col min="14850" max="14850" width="13.5703125" style="357" customWidth="1"/>
    <col min="14851" max="14851" width="30.5703125" style="357" customWidth="1"/>
    <col min="14852" max="14852" width="14.28515625" style="357" customWidth="1"/>
    <col min="14853" max="14853" width="10.28515625" style="357" customWidth="1"/>
    <col min="14854" max="14854" width="11.5703125" style="357" customWidth="1"/>
    <col min="14855" max="14855" width="20" style="357" customWidth="1"/>
    <col min="14856" max="15104" width="9.28515625" style="357"/>
    <col min="15105" max="15105" width="11.28515625" style="357" customWidth="1"/>
    <col min="15106" max="15106" width="13.5703125" style="357" customWidth="1"/>
    <col min="15107" max="15107" width="30.5703125" style="357" customWidth="1"/>
    <col min="15108" max="15108" width="14.28515625" style="357" customWidth="1"/>
    <col min="15109" max="15109" width="10.28515625" style="357" customWidth="1"/>
    <col min="15110" max="15110" width="11.5703125" style="357" customWidth="1"/>
    <col min="15111" max="15111" width="20" style="357" customWidth="1"/>
    <col min="15112" max="15360" width="9.28515625" style="357"/>
    <col min="15361" max="15361" width="11.28515625" style="357" customWidth="1"/>
    <col min="15362" max="15362" width="13.5703125" style="357" customWidth="1"/>
    <col min="15363" max="15363" width="30.5703125" style="357" customWidth="1"/>
    <col min="15364" max="15364" width="14.28515625" style="357" customWidth="1"/>
    <col min="15365" max="15365" width="10.28515625" style="357" customWidth="1"/>
    <col min="15366" max="15366" width="11.5703125" style="357" customWidth="1"/>
    <col min="15367" max="15367" width="20" style="357" customWidth="1"/>
    <col min="15368" max="15616" width="9.28515625" style="357"/>
    <col min="15617" max="15617" width="11.28515625" style="357" customWidth="1"/>
    <col min="15618" max="15618" width="13.5703125" style="357" customWidth="1"/>
    <col min="15619" max="15619" width="30.5703125" style="357" customWidth="1"/>
    <col min="15620" max="15620" width="14.28515625" style="357" customWidth="1"/>
    <col min="15621" max="15621" width="10.28515625" style="357" customWidth="1"/>
    <col min="15622" max="15622" width="11.5703125" style="357" customWidth="1"/>
    <col min="15623" max="15623" width="20" style="357" customWidth="1"/>
    <col min="15624" max="15872" width="9.28515625" style="357"/>
    <col min="15873" max="15873" width="11.28515625" style="357" customWidth="1"/>
    <col min="15874" max="15874" width="13.5703125" style="357" customWidth="1"/>
    <col min="15875" max="15875" width="30.5703125" style="357" customWidth="1"/>
    <col min="15876" max="15876" width="14.28515625" style="357" customWidth="1"/>
    <col min="15877" max="15877" width="10.28515625" style="357" customWidth="1"/>
    <col min="15878" max="15878" width="11.5703125" style="357" customWidth="1"/>
    <col min="15879" max="15879" width="20" style="357" customWidth="1"/>
    <col min="15880" max="16128" width="9.28515625" style="357"/>
    <col min="16129" max="16129" width="11.28515625" style="357" customWidth="1"/>
    <col min="16130" max="16130" width="13.5703125" style="357" customWidth="1"/>
    <col min="16131" max="16131" width="30.5703125" style="357" customWidth="1"/>
    <col min="16132" max="16132" width="14.28515625" style="357" customWidth="1"/>
    <col min="16133" max="16133" width="10.28515625" style="357" customWidth="1"/>
    <col min="16134" max="16134" width="11.5703125" style="357" customWidth="1"/>
    <col min="16135" max="16135" width="20" style="357" customWidth="1"/>
    <col min="16136" max="16384" width="9.28515625" style="357"/>
  </cols>
  <sheetData>
    <row r="1" spans="1:8" ht="15.75">
      <c r="A1" s="1030" t="s">
        <v>459</v>
      </c>
      <c r="B1" s="1030"/>
      <c r="C1" s="1030"/>
      <c r="D1" s="1030"/>
      <c r="E1" s="1030"/>
      <c r="F1" s="1030"/>
      <c r="G1" s="1030"/>
    </row>
    <row r="2" spans="1:8" ht="18.75" customHeight="1">
      <c r="A2" s="1030" t="s">
        <v>1</v>
      </c>
      <c r="B2" s="1037"/>
      <c r="C2" s="1037"/>
      <c r="D2" s="1037"/>
      <c r="E2" s="1037"/>
      <c r="F2" s="1037"/>
      <c r="G2" s="1037"/>
    </row>
    <row r="3" spans="1:8" ht="23.25">
      <c r="A3" s="1038" t="s">
        <v>586</v>
      </c>
      <c r="B3" s="1039"/>
      <c r="C3" s="1039"/>
      <c r="D3" s="1039"/>
      <c r="E3" s="1039"/>
      <c r="F3" s="1039"/>
      <c r="G3" s="1039"/>
    </row>
    <row r="4" spans="1:8" s="358" customFormat="1">
      <c r="A4" s="1031" t="s">
        <v>460</v>
      </c>
      <c r="B4" s="1033" t="s">
        <v>461</v>
      </c>
      <c r="C4" s="1033" t="s">
        <v>462</v>
      </c>
      <c r="D4" s="1035" t="s">
        <v>463</v>
      </c>
      <c r="E4" s="1035"/>
      <c r="F4" s="1035"/>
      <c r="G4" s="1036"/>
      <c r="H4" s="357"/>
    </row>
    <row r="5" spans="1:8" s="358" customFormat="1" ht="54" customHeight="1">
      <c r="A5" s="1032"/>
      <c r="B5" s="1034"/>
      <c r="C5" s="1034"/>
      <c r="D5" s="791" t="s">
        <v>464</v>
      </c>
      <c r="E5" s="359" t="s">
        <v>465</v>
      </c>
      <c r="F5" s="359" t="s">
        <v>466</v>
      </c>
      <c r="G5" s="359" t="s">
        <v>467</v>
      </c>
      <c r="H5" s="357"/>
    </row>
    <row r="6" spans="1:8">
      <c r="A6" s="361" t="s">
        <v>12</v>
      </c>
      <c r="B6" s="361" t="s">
        <v>456</v>
      </c>
      <c r="C6" s="361" t="s">
        <v>468</v>
      </c>
      <c r="D6" s="361">
        <v>2</v>
      </c>
      <c r="E6" s="361" t="s">
        <v>12</v>
      </c>
      <c r="F6" s="361">
        <v>6</v>
      </c>
      <c r="G6" s="361" t="s">
        <v>469</v>
      </c>
    </row>
    <row r="7" spans="1:8">
      <c r="A7" s="361" t="s">
        <v>12</v>
      </c>
      <c r="B7" s="361" t="s">
        <v>474</v>
      </c>
      <c r="C7" s="361" t="s">
        <v>468</v>
      </c>
      <c r="D7" s="361">
        <v>6</v>
      </c>
      <c r="E7" s="361" t="s">
        <v>12</v>
      </c>
      <c r="F7" s="361">
        <v>117</v>
      </c>
      <c r="G7" s="361" t="s">
        <v>469</v>
      </c>
    </row>
    <row r="8" spans="1:8">
      <c r="A8" s="361" t="s">
        <v>12</v>
      </c>
      <c r="B8" s="361" t="s">
        <v>458</v>
      </c>
      <c r="C8" s="361" t="s">
        <v>468</v>
      </c>
      <c r="D8" s="361">
        <v>1</v>
      </c>
      <c r="E8" s="361" t="s">
        <v>12</v>
      </c>
      <c r="F8" s="361">
        <v>22</v>
      </c>
      <c r="G8" s="361" t="s">
        <v>469</v>
      </c>
    </row>
    <row r="9" spans="1:8">
      <c r="A9" s="576"/>
      <c r="B9" s="576"/>
      <c r="C9" s="576" t="s">
        <v>9</v>
      </c>
      <c r="D9" s="576">
        <f>SUM(D6:D8)</f>
        <v>9</v>
      </c>
      <c r="E9" s="576"/>
      <c r="F9" s="576">
        <f>SUM(F6:F8)</f>
        <v>145</v>
      </c>
      <c r="G9" s="576"/>
    </row>
    <row r="10" spans="1:8" ht="25.5">
      <c r="A10" s="361" t="s">
        <v>12</v>
      </c>
      <c r="B10" s="361" t="s">
        <v>455</v>
      </c>
      <c r="C10" s="361" t="s">
        <v>472</v>
      </c>
      <c r="D10" s="361">
        <v>9</v>
      </c>
      <c r="E10" s="361" t="s">
        <v>12</v>
      </c>
      <c r="F10" s="361">
        <v>74</v>
      </c>
      <c r="G10" s="361" t="s">
        <v>469</v>
      </c>
    </row>
    <row r="11" spans="1:8" ht="25.5">
      <c r="A11" s="361" t="s">
        <v>12</v>
      </c>
      <c r="B11" s="361" t="s">
        <v>456</v>
      </c>
      <c r="C11" s="361" t="s">
        <v>472</v>
      </c>
      <c r="D11" s="361">
        <v>2</v>
      </c>
      <c r="E11" s="361" t="s">
        <v>12</v>
      </c>
      <c r="F11" s="361">
        <v>10</v>
      </c>
      <c r="G11" s="361" t="s">
        <v>469</v>
      </c>
    </row>
    <row r="12" spans="1:8" ht="25.5">
      <c r="A12" s="361" t="s">
        <v>12</v>
      </c>
      <c r="B12" s="361" t="s">
        <v>433</v>
      </c>
      <c r="C12" s="361" t="s">
        <v>472</v>
      </c>
      <c r="D12" s="361">
        <v>1</v>
      </c>
      <c r="E12" s="361" t="s">
        <v>12</v>
      </c>
      <c r="F12" s="361">
        <v>26</v>
      </c>
      <c r="G12" s="361" t="s">
        <v>469</v>
      </c>
    </row>
    <row r="13" spans="1:8">
      <c r="A13" s="576"/>
      <c r="B13" s="576"/>
      <c r="C13" s="576" t="s">
        <v>9</v>
      </c>
      <c r="D13" s="576">
        <f>SUM(D10:D12)</f>
        <v>12</v>
      </c>
      <c r="E13" s="576"/>
      <c r="F13" s="576">
        <f>SUM(F10:F12)</f>
        <v>110</v>
      </c>
      <c r="G13" s="576"/>
    </row>
    <row r="14" spans="1:8">
      <c r="A14" s="361" t="s">
        <v>12</v>
      </c>
      <c r="B14" s="361" t="s">
        <v>470</v>
      </c>
      <c r="C14" s="361" t="s">
        <v>473</v>
      </c>
      <c r="D14" s="361">
        <v>3</v>
      </c>
      <c r="E14" s="361" t="s">
        <v>12</v>
      </c>
      <c r="F14" s="361">
        <v>57</v>
      </c>
      <c r="G14" s="361" t="s">
        <v>469</v>
      </c>
    </row>
    <row r="15" spans="1:8">
      <c r="A15" s="361" t="s">
        <v>12</v>
      </c>
      <c r="B15" s="361" t="s">
        <v>456</v>
      </c>
      <c r="C15" s="361" t="s">
        <v>473</v>
      </c>
      <c r="D15" s="361">
        <v>1</v>
      </c>
      <c r="E15" s="361" t="s">
        <v>12</v>
      </c>
      <c r="F15" s="361">
        <v>6</v>
      </c>
      <c r="G15" s="361" t="s">
        <v>469</v>
      </c>
    </row>
    <row r="16" spans="1:8">
      <c r="A16" s="361" t="s">
        <v>12</v>
      </c>
      <c r="B16" s="361" t="s">
        <v>471</v>
      </c>
      <c r="C16" s="361" t="s">
        <v>473</v>
      </c>
      <c r="D16" s="361">
        <v>2</v>
      </c>
      <c r="E16" s="361" t="s">
        <v>12</v>
      </c>
      <c r="F16" s="361">
        <v>7</v>
      </c>
      <c r="G16" s="361" t="s">
        <v>469</v>
      </c>
    </row>
    <row r="17" spans="1:7">
      <c r="A17" s="361" t="s">
        <v>12</v>
      </c>
      <c r="B17" s="361" t="s">
        <v>433</v>
      </c>
      <c r="C17" s="361" t="s">
        <v>473</v>
      </c>
      <c r="D17" s="361">
        <v>1</v>
      </c>
      <c r="E17" s="361" t="s">
        <v>12</v>
      </c>
      <c r="F17" s="361">
        <v>11</v>
      </c>
      <c r="G17" s="361" t="s">
        <v>469</v>
      </c>
    </row>
    <row r="18" spans="1:7">
      <c r="A18" s="361" t="s">
        <v>12</v>
      </c>
      <c r="B18" s="361" t="s">
        <v>474</v>
      </c>
      <c r="C18" s="361" t="s">
        <v>473</v>
      </c>
      <c r="D18" s="361">
        <v>2</v>
      </c>
      <c r="E18" s="361" t="s">
        <v>12</v>
      </c>
      <c r="F18" s="361">
        <v>31</v>
      </c>
      <c r="G18" s="361" t="s">
        <v>469</v>
      </c>
    </row>
    <row r="19" spans="1:7">
      <c r="A19" s="361" t="s">
        <v>12</v>
      </c>
      <c r="B19" s="361" t="s">
        <v>458</v>
      </c>
      <c r="C19" s="361" t="s">
        <v>473</v>
      </c>
      <c r="D19" s="361">
        <v>1</v>
      </c>
      <c r="E19" s="361" t="s">
        <v>12</v>
      </c>
      <c r="F19" s="361">
        <v>21</v>
      </c>
      <c r="G19" s="361" t="s">
        <v>469</v>
      </c>
    </row>
    <row r="20" spans="1:7">
      <c r="A20" s="576"/>
      <c r="B20" s="576"/>
      <c r="C20" s="576" t="s">
        <v>9</v>
      </c>
      <c r="D20" s="576">
        <f>SUM(D14:D19)</f>
        <v>10</v>
      </c>
      <c r="E20" s="576"/>
      <c r="F20" s="576">
        <f>SUM(F14:F19)</f>
        <v>133</v>
      </c>
      <c r="G20" s="576"/>
    </row>
    <row r="21" spans="1:7">
      <c r="A21" s="361" t="s">
        <v>12</v>
      </c>
      <c r="B21" s="361" t="s">
        <v>470</v>
      </c>
      <c r="C21" s="361" t="s">
        <v>475</v>
      </c>
      <c r="D21" s="361">
        <v>1</v>
      </c>
      <c r="E21" s="361" t="s">
        <v>12</v>
      </c>
      <c r="F21" s="361">
        <v>24</v>
      </c>
      <c r="G21" s="361" t="s">
        <v>469</v>
      </c>
    </row>
    <row r="22" spans="1:7">
      <c r="A22" s="361" t="s">
        <v>12</v>
      </c>
      <c r="B22" s="361" t="s">
        <v>456</v>
      </c>
      <c r="C22" s="361" t="s">
        <v>475</v>
      </c>
      <c r="D22" s="361">
        <v>1</v>
      </c>
      <c r="E22" s="361" t="s">
        <v>12</v>
      </c>
      <c r="F22" s="361">
        <v>2</v>
      </c>
      <c r="G22" s="361" t="s">
        <v>469</v>
      </c>
    </row>
    <row r="23" spans="1:7">
      <c r="A23" s="361" t="s">
        <v>12</v>
      </c>
      <c r="B23" s="361" t="s">
        <v>433</v>
      </c>
      <c r="C23" s="361" t="s">
        <v>475</v>
      </c>
      <c r="D23" s="361">
        <v>5</v>
      </c>
      <c r="E23" s="361" t="s">
        <v>12</v>
      </c>
      <c r="F23" s="361">
        <v>89</v>
      </c>
      <c r="G23" s="361" t="s">
        <v>469</v>
      </c>
    </row>
    <row r="24" spans="1:7">
      <c r="A24" s="576"/>
      <c r="B24" s="576"/>
      <c r="C24" s="576" t="s">
        <v>9</v>
      </c>
      <c r="D24" s="576">
        <f>SUM(D21:D23)</f>
        <v>7</v>
      </c>
      <c r="E24" s="576"/>
      <c r="F24" s="576">
        <f>SUM(F21:F23)</f>
        <v>115</v>
      </c>
      <c r="G24" s="576"/>
    </row>
    <row r="25" spans="1:7">
      <c r="A25" s="361" t="s">
        <v>12</v>
      </c>
      <c r="B25" s="361" t="s">
        <v>433</v>
      </c>
      <c r="C25" s="361" t="s">
        <v>476</v>
      </c>
      <c r="D25" s="361">
        <v>1</v>
      </c>
      <c r="E25" s="361" t="s">
        <v>12</v>
      </c>
      <c r="F25" s="361">
        <v>10</v>
      </c>
      <c r="G25" s="361" t="s">
        <v>469</v>
      </c>
    </row>
    <row r="26" spans="1:7">
      <c r="A26" s="576"/>
      <c r="B26" s="576"/>
      <c r="C26" s="576" t="s">
        <v>9</v>
      </c>
      <c r="D26" s="576">
        <f>SUM(D25:D25)</f>
        <v>1</v>
      </c>
      <c r="E26" s="576"/>
      <c r="F26" s="576">
        <f>SUM(F25:F25)</f>
        <v>10</v>
      </c>
      <c r="G26" s="576"/>
    </row>
    <row r="27" spans="1:7">
      <c r="A27" s="361" t="s">
        <v>12</v>
      </c>
      <c r="B27" s="361" t="s">
        <v>456</v>
      </c>
      <c r="C27" s="361" t="s">
        <v>477</v>
      </c>
      <c r="D27" s="361">
        <v>1</v>
      </c>
      <c r="E27" s="361" t="s">
        <v>12</v>
      </c>
      <c r="F27" s="361">
        <v>6</v>
      </c>
      <c r="G27" s="361" t="s">
        <v>469</v>
      </c>
    </row>
    <row r="28" spans="1:7">
      <c r="A28" s="361" t="s">
        <v>12</v>
      </c>
      <c r="B28" s="361" t="s">
        <v>458</v>
      </c>
      <c r="C28" s="361" t="s">
        <v>477</v>
      </c>
      <c r="D28" s="361">
        <v>1</v>
      </c>
      <c r="E28" s="361" t="s">
        <v>12</v>
      </c>
      <c r="F28" s="361">
        <v>22</v>
      </c>
      <c r="G28" s="361" t="s">
        <v>469</v>
      </c>
    </row>
    <row r="29" spans="1:7">
      <c r="A29" s="576"/>
      <c r="B29" s="576"/>
      <c r="C29" s="576" t="s">
        <v>9</v>
      </c>
      <c r="D29" s="576">
        <f>SUM(D27:D28)</f>
        <v>2</v>
      </c>
      <c r="E29" s="576"/>
      <c r="F29" s="576">
        <f>SUM(F27:F28)</f>
        <v>28</v>
      </c>
      <c r="G29" s="576"/>
    </row>
    <row r="30" spans="1:7">
      <c r="A30" s="361" t="s">
        <v>12</v>
      </c>
      <c r="B30" s="361"/>
      <c r="C30" s="361" t="s">
        <v>478</v>
      </c>
      <c r="D30" s="361">
        <v>0</v>
      </c>
      <c r="E30" s="361" t="s">
        <v>12</v>
      </c>
      <c r="F30" s="361">
        <v>0</v>
      </c>
      <c r="G30" s="361" t="s">
        <v>469</v>
      </c>
    </row>
    <row r="31" spans="1:7">
      <c r="A31" s="576"/>
      <c r="B31" s="576"/>
      <c r="C31" s="576" t="s">
        <v>9</v>
      </c>
      <c r="D31" s="576">
        <f>SUM(D30:D30)</f>
        <v>0</v>
      </c>
      <c r="E31" s="576"/>
      <c r="F31" s="576">
        <f>SUM(F30:F30)</f>
        <v>0</v>
      </c>
      <c r="G31" s="576"/>
    </row>
    <row r="32" spans="1:7">
      <c r="A32" s="361" t="s">
        <v>12</v>
      </c>
      <c r="B32" s="361" t="s">
        <v>456</v>
      </c>
      <c r="C32" s="361" t="s">
        <v>479</v>
      </c>
      <c r="D32" s="361">
        <v>1</v>
      </c>
      <c r="E32" s="361" t="s">
        <v>12</v>
      </c>
      <c r="F32" s="361">
        <v>2</v>
      </c>
      <c r="G32" s="361" t="s">
        <v>469</v>
      </c>
    </row>
    <row r="33" spans="1:7">
      <c r="A33" s="361" t="s">
        <v>12</v>
      </c>
      <c r="B33" s="361" t="s">
        <v>433</v>
      </c>
      <c r="C33" s="361" t="s">
        <v>479</v>
      </c>
      <c r="D33" s="361">
        <v>1</v>
      </c>
      <c r="E33" s="361" t="s">
        <v>12</v>
      </c>
      <c r="F33" s="361">
        <v>20</v>
      </c>
      <c r="G33" s="361" t="s">
        <v>469</v>
      </c>
    </row>
    <row r="34" spans="1:7">
      <c r="A34" s="361" t="s">
        <v>12</v>
      </c>
      <c r="B34" s="361" t="s">
        <v>474</v>
      </c>
      <c r="C34" s="361" t="s">
        <v>479</v>
      </c>
      <c r="D34" s="361">
        <v>3</v>
      </c>
      <c r="E34" s="361" t="s">
        <v>12</v>
      </c>
      <c r="F34" s="361">
        <v>54</v>
      </c>
      <c r="G34" s="361" t="s">
        <v>469</v>
      </c>
    </row>
    <row r="35" spans="1:7">
      <c r="A35" s="361" t="s">
        <v>12</v>
      </c>
      <c r="B35" s="361" t="s">
        <v>458</v>
      </c>
      <c r="C35" s="361" t="s">
        <v>479</v>
      </c>
      <c r="D35" s="361">
        <v>2</v>
      </c>
      <c r="E35" s="361" t="s">
        <v>12</v>
      </c>
      <c r="F35" s="361">
        <v>46</v>
      </c>
      <c r="G35" s="361" t="s">
        <v>469</v>
      </c>
    </row>
    <row r="36" spans="1:7">
      <c r="A36" s="360"/>
      <c r="B36" s="360"/>
      <c r="C36" s="360" t="s">
        <v>408</v>
      </c>
      <c r="D36" s="360">
        <f>SUM(D32:D35)</f>
        <v>7</v>
      </c>
      <c r="E36" s="360"/>
      <c r="F36" s="362">
        <f>SUM(F32:F35)</f>
        <v>122</v>
      </c>
      <c r="G36" s="360"/>
    </row>
    <row r="37" spans="1:7">
      <c r="A37" s="360"/>
      <c r="B37" s="360"/>
      <c r="C37" s="360" t="s">
        <v>587</v>
      </c>
      <c r="D37" s="360">
        <f>D36+D31+D29+D26+D24+D20+D13+D9</f>
        <v>48</v>
      </c>
      <c r="E37" s="360"/>
      <c r="F37" s="362">
        <f>F36+F31+F29+F26+F24+F20+F13+F9</f>
        <v>663</v>
      </c>
      <c r="G37" s="360"/>
    </row>
    <row r="38" spans="1:7" ht="30.75" customHeight="1">
      <c r="A38" s="1028" t="s">
        <v>480</v>
      </c>
      <c r="B38" s="1028"/>
      <c r="C38" s="1028"/>
      <c r="D38" s="1028"/>
      <c r="E38" s="1028"/>
      <c r="F38" s="1028"/>
      <c r="G38" s="1028"/>
    </row>
    <row r="39" spans="1:7">
      <c r="A39" s="1040" t="s">
        <v>481</v>
      </c>
      <c r="B39" s="1040"/>
      <c r="C39" s="1040"/>
      <c r="D39" s="1040"/>
      <c r="E39" s="1040"/>
      <c r="F39" s="1040"/>
      <c r="G39" s="1040"/>
    </row>
    <row r="40" spans="1:7">
      <c r="A40" s="1040" t="s">
        <v>592</v>
      </c>
      <c r="B40" s="1040"/>
      <c r="C40" s="1040"/>
      <c r="D40" s="1040"/>
      <c r="E40" s="1040"/>
      <c r="F40" s="1040"/>
      <c r="G40" s="1040"/>
    </row>
    <row r="41" spans="1:7" ht="31.5" customHeight="1">
      <c r="A41" s="1029" t="s">
        <v>134</v>
      </c>
      <c r="B41" s="1029"/>
      <c r="C41" s="1029"/>
      <c r="D41" s="1029"/>
      <c r="E41" s="1029"/>
      <c r="F41" s="1029"/>
      <c r="G41" s="1029"/>
    </row>
  </sheetData>
  <mergeCells count="11">
    <mergeCell ref="A38:G38"/>
    <mergeCell ref="A41:G41"/>
    <mergeCell ref="A1:G1"/>
    <mergeCell ref="A4:A5"/>
    <mergeCell ref="B4:B5"/>
    <mergeCell ref="C4:C5"/>
    <mergeCell ref="D4:G4"/>
    <mergeCell ref="A2:G2"/>
    <mergeCell ref="A3:G3"/>
    <mergeCell ref="A40:G40"/>
    <mergeCell ref="A39:G39"/>
  </mergeCells>
  <printOptions horizontalCentered="1" verticalCentered="1"/>
  <pageMargins left="0.25" right="0.25" top="0.5" bottom="0.5" header="0.5" footer="0.5"/>
  <pageSetup scale="76"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46943-F03A-47CD-8DC4-8F1BA6CA851D}">
  <sheetPr>
    <pageSetUpPr fitToPage="1"/>
  </sheetPr>
  <dimension ref="A1:AF87"/>
  <sheetViews>
    <sheetView zoomScale="80" zoomScaleNormal="80" workbookViewId="0">
      <pane ySplit="8" topLeftCell="A9" activePane="bottomLeft" state="frozen"/>
      <selection pane="bottomLeft" activeCell="A85" sqref="A85:P85"/>
    </sheetView>
  </sheetViews>
  <sheetFormatPr defaultColWidth="9.140625" defaultRowHeight="12.75"/>
  <cols>
    <col min="1" max="1" width="44.140625" style="323" customWidth="1"/>
    <col min="2" max="2" width="6.7109375" style="323" customWidth="1"/>
    <col min="3" max="3" width="9.85546875" style="323" customWidth="1"/>
    <col min="4" max="4" width="10" style="323" customWidth="1"/>
    <col min="5" max="5" width="9.7109375" style="323" customWidth="1"/>
    <col min="6" max="6" width="10.7109375" style="323" customWidth="1"/>
    <col min="7" max="7" width="13.7109375" style="323" customWidth="1"/>
    <col min="8" max="8" width="13.140625" style="323" customWidth="1"/>
    <col min="9" max="9" width="2.42578125" style="323" customWidth="1"/>
    <col min="10" max="10" width="7.42578125" style="323" customWidth="1"/>
    <col min="11" max="11" width="9.85546875" style="323" customWidth="1"/>
    <col min="12" max="12" width="9.28515625" style="323" customWidth="1"/>
    <col min="13" max="13" width="9.5703125" style="323" customWidth="1"/>
    <col min="14" max="14" width="10.140625" style="323" customWidth="1"/>
    <col min="15" max="15" width="14.42578125" style="323" bestFit="1" customWidth="1"/>
    <col min="16" max="16" width="13.140625" style="323" customWidth="1"/>
    <col min="17" max="17" width="2.42578125" style="323" customWidth="1"/>
    <col min="18" max="18" width="7" style="323" customWidth="1"/>
    <col min="19" max="19" width="9.5703125" style="323" customWidth="1"/>
    <col min="20" max="20" width="9.7109375" style="323" customWidth="1"/>
    <col min="21" max="21" width="9.5703125" style="323" customWidth="1"/>
    <col min="22" max="22" width="10.42578125" style="323" customWidth="1"/>
    <col min="23" max="23" width="13.7109375" style="323" customWidth="1"/>
    <col min="24" max="24" width="13" style="323" customWidth="1"/>
    <col min="25" max="25" width="2.42578125" style="323" customWidth="1"/>
    <col min="26" max="26" width="7.28515625" style="323" customWidth="1"/>
    <col min="27" max="27" width="9.5703125" style="323" customWidth="1"/>
    <col min="28" max="28" width="9.140625" style="323" customWidth="1"/>
    <col min="29" max="29" width="10.42578125" style="323" bestFit="1" customWidth="1"/>
    <col min="30" max="30" width="10.7109375" style="323" customWidth="1"/>
    <col min="31" max="31" width="14.42578125" style="323" bestFit="1" customWidth="1"/>
    <col min="32" max="32" width="13" style="323" customWidth="1"/>
    <col min="33" max="16384" width="9.140625" style="323"/>
  </cols>
  <sheetData>
    <row r="1" spans="1:32" ht="15.75">
      <c r="A1" s="820" t="s">
        <v>41</v>
      </c>
      <c r="B1" s="820"/>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row>
    <row r="2" spans="1:32" ht="15.75" customHeight="1">
      <c r="A2" s="794" t="s">
        <v>1</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row>
    <row r="3" spans="1:32" ht="15.75" customHeight="1">
      <c r="A3" s="799" t="s">
        <v>582</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row>
    <row r="4" spans="1:32" ht="15.75" customHeight="1" thickBot="1">
      <c r="A4" s="761"/>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row>
    <row r="5" spans="1:32" ht="19.5" thickBot="1">
      <c r="A5" s="773"/>
      <c r="B5" s="811" t="s">
        <v>42</v>
      </c>
      <c r="C5" s="812"/>
      <c r="D5" s="812"/>
      <c r="E5" s="812"/>
      <c r="F5" s="812"/>
      <c r="G5" s="812"/>
      <c r="H5" s="812"/>
      <c r="I5" s="433"/>
      <c r="J5" s="813" t="s">
        <v>43</v>
      </c>
      <c r="K5" s="812"/>
      <c r="L5" s="812"/>
      <c r="M5" s="812"/>
      <c r="N5" s="812"/>
      <c r="O5" s="812"/>
      <c r="P5" s="812"/>
      <c r="Q5" s="433"/>
      <c r="R5" s="814" t="s">
        <v>44</v>
      </c>
      <c r="S5" s="814"/>
      <c r="T5" s="814"/>
      <c r="U5" s="814"/>
      <c r="V5" s="814"/>
      <c r="W5" s="814"/>
      <c r="X5" s="815"/>
      <c r="Y5" s="589"/>
      <c r="Z5" s="811" t="s">
        <v>45</v>
      </c>
      <c r="AA5" s="812"/>
      <c r="AB5" s="812"/>
      <c r="AC5" s="812"/>
      <c r="AD5" s="812"/>
      <c r="AE5" s="812"/>
      <c r="AF5" s="816"/>
    </row>
    <row r="6" spans="1:32" ht="14.25">
      <c r="A6" s="434"/>
      <c r="B6" s="650"/>
      <c r="C6" s="817" t="s">
        <v>46</v>
      </c>
      <c r="D6" s="818"/>
      <c r="E6" s="818"/>
      <c r="F6" s="818"/>
      <c r="G6" s="818"/>
      <c r="H6" s="818"/>
      <c r="I6" s="436"/>
      <c r="J6" s="650"/>
      <c r="K6" s="818" t="s">
        <v>47</v>
      </c>
      <c r="L6" s="818"/>
      <c r="M6" s="818"/>
      <c r="N6" s="818"/>
      <c r="O6" s="818"/>
      <c r="P6" s="818"/>
      <c r="Q6" s="436"/>
      <c r="R6" s="435"/>
      <c r="S6" s="818" t="s">
        <v>47</v>
      </c>
      <c r="T6" s="818"/>
      <c r="U6" s="818"/>
      <c r="V6" s="818"/>
      <c r="W6" s="818"/>
      <c r="X6" s="819"/>
      <c r="Y6" s="433"/>
      <c r="Z6" s="435"/>
      <c r="AA6" s="817" t="s">
        <v>47</v>
      </c>
      <c r="AB6" s="818"/>
      <c r="AC6" s="818"/>
      <c r="AD6" s="818"/>
      <c r="AE6" s="818"/>
      <c r="AF6" s="819"/>
    </row>
    <row r="7" spans="1:32" ht="27">
      <c r="A7" s="437" t="s">
        <v>48</v>
      </c>
      <c r="B7" s="438" t="s">
        <v>49</v>
      </c>
      <c r="C7" s="629" t="s">
        <v>50</v>
      </c>
      <c r="D7" s="440" t="s">
        <v>51</v>
      </c>
      <c r="E7" s="440" t="s">
        <v>52</v>
      </c>
      <c r="F7" s="440" t="s">
        <v>53</v>
      </c>
      <c r="G7" s="440" t="s">
        <v>54</v>
      </c>
      <c r="H7" s="614" t="s">
        <v>55</v>
      </c>
      <c r="I7" s="436"/>
      <c r="J7" s="438" t="s">
        <v>49</v>
      </c>
      <c r="K7" s="629" t="s">
        <v>50</v>
      </c>
      <c r="L7" s="440" t="s">
        <v>56</v>
      </c>
      <c r="M7" s="440" t="s">
        <v>52</v>
      </c>
      <c r="N7" s="440" t="s">
        <v>53</v>
      </c>
      <c r="O7" s="440" t="s">
        <v>54</v>
      </c>
      <c r="P7" s="614" t="s">
        <v>55</v>
      </c>
      <c r="Q7" s="436"/>
      <c r="R7" s="438" t="s">
        <v>49</v>
      </c>
      <c r="S7" s="629" t="s">
        <v>50</v>
      </c>
      <c r="T7" s="440" t="s">
        <v>56</v>
      </c>
      <c r="U7" s="440" t="s">
        <v>52</v>
      </c>
      <c r="V7" s="440" t="s">
        <v>53</v>
      </c>
      <c r="W7" s="440" t="s">
        <v>54</v>
      </c>
      <c r="X7" s="441" t="s">
        <v>55</v>
      </c>
      <c r="Y7" s="436"/>
      <c r="Z7" s="438" t="s">
        <v>49</v>
      </c>
      <c r="AA7" s="439" t="s">
        <v>50</v>
      </c>
      <c r="AB7" s="440" t="s">
        <v>56</v>
      </c>
      <c r="AC7" s="440" t="s">
        <v>52</v>
      </c>
      <c r="AD7" s="440" t="s">
        <v>53</v>
      </c>
      <c r="AE7" s="440" t="s">
        <v>54</v>
      </c>
      <c r="AF7" s="441" t="s">
        <v>55</v>
      </c>
    </row>
    <row r="8" spans="1:32" ht="23.25" customHeight="1">
      <c r="A8" s="442" t="s">
        <v>11</v>
      </c>
      <c r="B8" s="443"/>
      <c r="C8" s="689" t="s">
        <v>57</v>
      </c>
      <c r="D8" s="444" t="s">
        <v>58</v>
      </c>
      <c r="E8" s="444" t="s">
        <v>59</v>
      </c>
      <c r="F8" s="444" t="s">
        <v>60</v>
      </c>
      <c r="G8" s="444" t="s">
        <v>61</v>
      </c>
      <c r="H8" s="615"/>
      <c r="I8" s="436"/>
      <c r="J8" s="443"/>
      <c r="K8" s="630"/>
      <c r="L8" s="445"/>
      <c r="M8" s="445"/>
      <c r="N8" s="445"/>
      <c r="O8" s="445"/>
      <c r="P8" s="615"/>
      <c r="Q8" s="436"/>
      <c r="R8" s="443"/>
      <c r="S8" s="630"/>
      <c r="T8" s="445"/>
      <c r="U8" s="445"/>
      <c r="V8" s="445"/>
      <c r="W8" s="445"/>
      <c r="X8" s="588"/>
      <c r="Y8" s="436"/>
      <c r="Z8" s="443"/>
      <c r="AA8" s="630"/>
      <c r="AB8" s="445"/>
      <c r="AC8" s="445"/>
      <c r="AD8" s="445"/>
      <c r="AE8" s="445"/>
      <c r="AF8" s="588"/>
    </row>
    <row r="9" spans="1:32">
      <c r="A9" s="230" t="s">
        <v>62</v>
      </c>
      <c r="B9" s="446" t="s">
        <v>63</v>
      </c>
      <c r="C9" s="632">
        <f>K9+S9</f>
        <v>2051</v>
      </c>
      <c r="D9" s="586">
        <v>0</v>
      </c>
      <c r="E9" s="586">
        <v>0</v>
      </c>
      <c r="F9" s="236">
        <f>N9+V9</f>
        <v>63334.879999999292</v>
      </c>
      <c r="G9" s="389">
        <f>O9+W9</f>
        <v>1694216.2299999767</v>
      </c>
      <c r="H9" s="651">
        <f>G9/$G$63</f>
        <v>3.3093910988838654E-2</v>
      </c>
      <c r="I9" s="448"/>
      <c r="J9" s="446" t="s">
        <v>63</v>
      </c>
      <c r="K9" s="649">
        <v>620</v>
      </c>
      <c r="L9" s="586">
        <v>0</v>
      </c>
      <c r="M9" s="586">
        <v>0</v>
      </c>
      <c r="N9" s="649">
        <v>19145.599999999904</v>
      </c>
      <c r="O9" s="389">
        <v>512571.59999999584</v>
      </c>
      <c r="P9" s="651">
        <f>O9/$O$63</f>
        <v>2.4763010481131116E-2</v>
      </c>
      <c r="Q9" s="448"/>
      <c r="R9" s="446" t="s">
        <v>63</v>
      </c>
      <c r="S9" s="649">
        <v>1431</v>
      </c>
      <c r="T9" s="586">
        <v>0</v>
      </c>
      <c r="U9" s="586">
        <v>0</v>
      </c>
      <c r="V9" s="649">
        <v>44189.279999999388</v>
      </c>
      <c r="W9" s="389">
        <v>1181644.6299999808</v>
      </c>
      <c r="X9" s="667">
        <f>W9/$W$63</f>
        <v>3.8748652613309266E-2</v>
      </c>
      <c r="Y9" s="448"/>
      <c r="Z9" s="446" t="s">
        <v>63</v>
      </c>
      <c r="AA9" s="649">
        <v>685</v>
      </c>
      <c r="AB9" s="586">
        <v>0</v>
      </c>
      <c r="AC9" s="586">
        <v>0</v>
      </c>
      <c r="AD9" s="649">
        <v>21152.79999999997</v>
      </c>
      <c r="AE9" s="389">
        <v>565403.04999999469</v>
      </c>
      <c r="AF9" s="667">
        <f>AE9/$AE$63</f>
        <v>2.4683701662296043E-2</v>
      </c>
    </row>
    <row r="10" spans="1:32">
      <c r="A10" s="230" t="s">
        <v>64</v>
      </c>
      <c r="B10" s="446" t="s">
        <v>63</v>
      </c>
      <c r="C10" s="632">
        <f t="shared" ref="C10:C11" si="0">K10+S10</f>
        <v>0</v>
      </c>
      <c r="D10" s="236">
        <v>0</v>
      </c>
      <c r="E10" s="236">
        <v>0</v>
      </c>
      <c r="F10" s="236">
        <f t="shared" ref="F10:G11" si="1">N10+V10</f>
        <v>0</v>
      </c>
      <c r="G10" s="389">
        <f t="shared" si="1"/>
        <v>0</v>
      </c>
      <c r="H10" s="651">
        <f t="shared" ref="H10:H11" si="2">G10/$G$63</f>
        <v>0</v>
      </c>
      <c r="I10" s="448"/>
      <c r="J10" s="446" t="s">
        <v>63</v>
      </c>
      <c r="K10" s="632">
        <v>0</v>
      </c>
      <c r="L10" s="236">
        <v>0</v>
      </c>
      <c r="M10" s="236">
        <v>0</v>
      </c>
      <c r="N10" s="236">
        <v>0</v>
      </c>
      <c r="O10" s="645">
        <v>0</v>
      </c>
      <c r="P10" s="652">
        <f t="shared" ref="P10:P11" si="3">O10/$O$63</f>
        <v>0</v>
      </c>
      <c r="Q10" s="448"/>
      <c r="R10" s="446" t="s">
        <v>63</v>
      </c>
      <c r="S10" s="632">
        <v>0</v>
      </c>
      <c r="T10" s="236">
        <v>0</v>
      </c>
      <c r="U10" s="236">
        <v>0</v>
      </c>
      <c r="V10" s="236">
        <v>0</v>
      </c>
      <c r="W10" s="645">
        <v>0</v>
      </c>
      <c r="X10" s="237">
        <f>W10/$W$63</f>
        <v>0</v>
      </c>
      <c r="Y10" s="448"/>
      <c r="Z10" s="446" t="s">
        <v>63</v>
      </c>
      <c r="AA10" s="632">
        <v>0</v>
      </c>
      <c r="AB10" s="236">
        <v>0</v>
      </c>
      <c r="AC10" s="236">
        <v>0</v>
      </c>
      <c r="AD10" s="236">
        <v>0</v>
      </c>
      <c r="AE10" s="645">
        <v>0</v>
      </c>
      <c r="AF10" s="667">
        <f t="shared" ref="AF10:AF11" si="4">AE10/$AE$63</f>
        <v>0</v>
      </c>
    </row>
    <row r="11" spans="1:32" ht="14.25">
      <c r="A11" s="230" t="s">
        <v>65</v>
      </c>
      <c r="B11" s="446" t="s">
        <v>63</v>
      </c>
      <c r="C11" s="632">
        <f t="shared" si="0"/>
        <v>0</v>
      </c>
      <c r="D11" s="236">
        <v>0</v>
      </c>
      <c r="E11" s="236">
        <v>0</v>
      </c>
      <c r="F11" s="236">
        <f t="shared" si="1"/>
        <v>0</v>
      </c>
      <c r="G11" s="389">
        <f t="shared" si="1"/>
        <v>0</v>
      </c>
      <c r="H11" s="651">
        <f t="shared" si="2"/>
        <v>0</v>
      </c>
      <c r="I11" s="448"/>
      <c r="J11" s="446" t="s">
        <v>63</v>
      </c>
      <c r="K11" s="632">
        <v>0</v>
      </c>
      <c r="L11" s="236">
        <v>0</v>
      </c>
      <c r="M11" s="236">
        <v>0</v>
      </c>
      <c r="N11" s="236">
        <v>0</v>
      </c>
      <c r="O11" s="645">
        <v>0</v>
      </c>
      <c r="P11" s="652">
        <f t="shared" si="3"/>
        <v>0</v>
      </c>
      <c r="Q11" s="448"/>
      <c r="R11" s="446" t="s">
        <v>63</v>
      </c>
      <c r="S11" s="632">
        <v>0</v>
      </c>
      <c r="T11" s="236">
        <v>0</v>
      </c>
      <c r="U11" s="236">
        <v>0</v>
      </c>
      <c r="V11" s="236">
        <v>0</v>
      </c>
      <c r="W11" s="645">
        <v>0</v>
      </c>
      <c r="X11" s="237">
        <f>W11/$W$63</f>
        <v>0</v>
      </c>
      <c r="Y11" s="448"/>
      <c r="Z11" s="446" t="s">
        <v>63</v>
      </c>
      <c r="AA11" s="632">
        <v>0</v>
      </c>
      <c r="AB11" s="236">
        <v>0</v>
      </c>
      <c r="AC11" s="236">
        <v>0</v>
      </c>
      <c r="AD11" s="236">
        <v>0</v>
      </c>
      <c r="AE11" s="645">
        <v>0</v>
      </c>
      <c r="AF11" s="667">
        <f t="shared" si="4"/>
        <v>0</v>
      </c>
    </row>
    <row r="12" spans="1:32">
      <c r="A12" s="449" t="s">
        <v>13</v>
      </c>
      <c r="B12" s="448"/>
      <c r="C12" s="555"/>
      <c r="D12" s="239"/>
      <c r="E12" s="239"/>
      <c r="F12" s="239"/>
      <c r="G12" s="239"/>
      <c r="H12" s="616"/>
      <c r="I12" s="448"/>
      <c r="J12" s="448"/>
      <c r="K12" s="555"/>
      <c r="L12" s="239"/>
      <c r="M12" s="239"/>
      <c r="N12" s="239"/>
      <c r="O12" s="239"/>
      <c r="P12" s="239"/>
      <c r="Q12" s="448"/>
      <c r="R12" s="448"/>
      <c r="S12" s="555"/>
      <c r="T12" s="239"/>
      <c r="U12" s="239"/>
      <c r="V12" s="239"/>
      <c r="W12" s="239"/>
      <c r="X12" s="450"/>
      <c r="Y12" s="448"/>
      <c r="Z12" s="448"/>
      <c r="AA12" s="555"/>
      <c r="AB12" s="239"/>
      <c r="AC12" s="239"/>
      <c r="AD12" s="239"/>
      <c r="AE12" s="239"/>
      <c r="AF12" s="450"/>
    </row>
    <row r="13" spans="1:32">
      <c r="A13" s="230" t="s">
        <v>66</v>
      </c>
      <c r="B13" s="446" t="s">
        <v>67</v>
      </c>
      <c r="C13" s="632">
        <f t="shared" ref="C13:C22" si="5">K13+S13</f>
        <v>1331</v>
      </c>
      <c r="D13" s="586">
        <v>0</v>
      </c>
      <c r="E13" s="586">
        <v>0</v>
      </c>
      <c r="F13" s="236">
        <f t="shared" ref="F13:G22" si="6">N13+V13</f>
        <v>3209.7199999999607</v>
      </c>
      <c r="G13" s="389">
        <f t="shared" si="6"/>
        <v>76354.830000000118</v>
      </c>
      <c r="H13" s="652">
        <f>G13/$G$63</f>
        <v>1.4914742893166275E-3</v>
      </c>
      <c r="I13" s="448"/>
      <c r="J13" s="446" t="s">
        <v>67</v>
      </c>
      <c r="K13" s="649">
        <v>803</v>
      </c>
      <c r="L13" s="586">
        <v>0</v>
      </c>
      <c r="M13" s="586">
        <v>0</v>
      </c>
      <c r="N13" s="649">
        <v>1917.2999999999697</v>
      </c>
      <c r="O13" s="389">
        <v>46041.410000000382</v>
      </c>
      <c r="P13" s="652">
        <f>O13/$O$63</f>
        <v>2.2243212819361702E-3</v>
      </c>
      <c r="Q13" s="448"/>
      <c r="R13" s="446" t="s">
        <v>67</v>
      </c>
      <c r="S13" s="649">
        <v>528</v>
      </c>
      <c r="T13" s="586">
        <v>0</v>
      </c>
      <c r="U13" s="586">
        <v>0</v>
      </c>
      <c r="V13" s="649">
        <v>1292.419999999991</v>
      </c>
      <c r="W13" s="389">
        <v>30313.41999999974</v>
      </c>
      <c r="X13" s="237">
        <f t="shared" ref="X13:X56" si="7">W13/$W$63</f>
        <v>9.9404182211816974E-4</v>
      </c>
      <c r="Y13" s="448"/>
      <c r="Z13" s="446" t="s">
        <v>67</v>
      </c>
      <c r="AA13" s="649">
        <v>372</v>
      </c>
      <c r="AB13" s="586">
        <v>0</v>
      </c>
      <c r="AC13" s="586">
        <v>0</v>
      </c>
      <c r="AD13" s="649">
        <v>928.60000000000105</v>
      </c>
      <c r="AE13" s="389">
        <v>21315.599999999853</v>
      </c>
      <c r="AF13" s="237">
        <f>AE13/$AE$63</f>
        <v>9.3057140592509859E-4</v>
      </c>
    </row>
    <row r="14" spans="1:32">
      <c r="A14" s="230" t="s">
        <v>68</v>
      </c>
      <c r="B14" s="446" t="s">
        <v>67</v>
      </c>
      <c r="C14" s="632">
        <f t="shared" si="5"/>
        <v>45483</v>
      </c>
      <c r="D14" s="586">
        <v>0</v>
      </c>
      <c r="E14" s="586">
        <v>0</v>
      </c>
      <c r="F14" s="236">
        <f t="shared" si="6"/>
        <v>69545.700000009136</v>
      </c>
      <c r="G14" s="389">
        <f t="shared" si="6"/>
        <v>2142617.7300000787</v>
      </c>
      <c r="H14" s="652">
        <f t="shared" ref="H14:H22" si="8">G14/$G$63</f>
        <v>4.1852745348644846E-2</v>
      </c>
      <c r="I14" s="448"/>
      <c r="J14" s="446" t="s">
        <v>67</v>
      </c>
      <c r="K14" s="649">
        <v>20599</v>
      </c>
      <c r="L14" s="586">
        <v>0</v>
      </c>
      <c r="M14" s="586">
        <v>0</v>
      </c>
      <c r="N14" s="649">
        <v>30559.950000008568</v>
      </c>
      <c r="O14" s="389">
        <v>997660.88000003784</v>
      </c>
      <c r="P14" s="652">
        <f t="shared" ref="P14:P22" si="9">O14/$O$63</f>
        <v>4.8198313812266677E-2</v>
      </c>
      <c r="Q14" s="448"/>
      <c r="R14" s="446" t="s">
        <v>67</v>
      </c>
      <c r="S14" s="649">
        <v>24884</v>
      </c>
      <c r="T14" s="586">
        <v>0</v>
      </c>
      <c r="U14" s="586">
        <v>0</v>
      </c>
      <c r="V14" s="649">
        <v>38985.750000000568</v>
      </c>
      <c r="W14" s="389">
        <v>1144956.8500000411</v>
      </c>
      <c r="X14" s="237">
        <f t="shared" si="7"/>
        <v>3.7545581904672269E-2</v>
      </c>
      <c r="Y14" s="448"/>
      <c r="Z14" s="446" t="s">
        <v>67</v>
      </c>
      <c r="AA14" s="649">
        <v>21962</v>
      </c>
      <c r="AB14" s="586">
        <v>0</v>
      </c>
      <c r="AC14" s="586">
        <v>0</v>
      </c>
      <c r="AD14" s="649">
        <v>32243.320000009357</v>
      </c>
      <c r="AE14" s="389">
        <v>957467.69000005722</v>
      </c>
      <c r="AF14" s="237">
        <f t="shared" ref="AF14:AF22" si="10">AE14/$AE$63</f>
        <v>4.1799998799527852E-2</v>
      </c>
    </row>
    <row r="15" spans="1:32">
      <c r="A15" s="230" t="s">
        <v>69</v>
      </c>
      <c r="B15" s="446" t="s">
        <v>67</v>
      </c>
      <c r="C15" s="632">
        <f t="shared" si="5"/>
        <v>1122</v>
      </c>
      <c r="D15" s="586">
        <v>0</v>
      </c>
      <c r="E15" s="586">
        <v>0</v>
      </c>
      <c r="F15" s="236">
        <f t="shared" si="6"/>
        <v>2084.4000000000096</v>
      </c>
      <c r="G15" s="389">
        <f t="shared" si="6"/>
        <v>24897.180000000066</v>
      </c>
      <c r="H15" s="652">
        <f t="shared" si="8"/>
        <v>4.8632815823816504E-4</v>
      </c>
      <c r="I15" s="448"/>
      <c r="J15" s="446" t="s">
        <v>67</v>
      </c>
      <c r="K15" s="649">
        <v>534</v>
      </c>
      <c r="L15" s="586">
        <v>0</v>
      </c>
      <c r="M15" s="586">
        <v>0</v>
      </c>
      <c r="N15" s="649">
        <v>973.65000000000555</v>
      </c>
      <c r="O15" s="389">
        <v>11849.460000000019</v>
      </c>
      <c r="P15" s="652">
        <f t="shared" si="9"/>
        <v>5.7246305135857467E-4</v>
      </c>
      <c r="Q15" s="448"/>
      <c r="R15" s="446" t="s">
        <v>67</v>
      </c>
      <c r="S15" s="649">
        <v>588</v>
      </c>
      <c r="T15" s="586">
        <v>0</v>
      </c>
      <c r="U15" s="586">
        <v>0</v>
      </c>
      <c r="V15" s="649">
        <v>1110.7500000000043</v>
      </c>
      <c r="W15" s="389">
        <v>13047.720000000047</v>
      </c>
      <c r="X15" s="237">
        <f t="shared" si="7"/>
        <v>4.2786262200991649E-4</v>
      </c>
      <c r="Y15" s="448"/>
      <c r="Z15" s="446" t="s">
        <v>67</v>
      </c>
      <c r="AA15" s="649">
        <v>434</v>
      </c>
      <c r="AB15" s="586">
        <v>0</v>
      </c>
      <c r="AC15" s="586">
        <v>0</v>
      </c>
      <c r="AD15" s="649">
        <v>837.37000000000432</v>
      </c>
      <c r="AE15" s="389">
        <v>9630.4599999999682</v>
      </c>
      <c r="AF15" s="237">
        <f t="shared" si="10"/>
        <v>4.2043530099577104E-4</v>
      </c>
    </row>
    <row r="16" spans="1:32">
      <c r="A16" s="230" t="s">
        <v>70</v>
      </c>
      <c r="B16" s="446" t="s">
        <v>67</v>
      </c>
      <c r="C16" s="632">
        <f t="shared" si="5"/>
        <v>45276</v>
      </c>
      <c r="D16" s="586">
        <v>0</v>
      </c>
      <c r="E16" s="586">
        <v>0</v>
      </c>
      <c r="F16" s="236">
        <f t="shared" si="6"/>
        <v>154916.55000003148</v>
      </c>
      <c r="G16" s="389">
        <f t="shared" si="6"/>
        <v>589379.88000024064</v>
      </c>
      <c r="H16" s="652">
        <f t="shared" si="8"/>
        <v>1.1512630408068183E-2</v>
      </c>
      <c r="I16" s="448"/>
      <c r="J16" s="446" t="s">
        <v>67</v>
      </c>
      <c r="K16" s="649">
        <v>20096</v>
      </c>
      <c r="L16" s="586">
        <v>0</v>
      </c>
      <c r="M16" s="586">
        <v>0</v>
      </c>
      <c r="N16" s="649">
        <v>66189.080000012211</v>
      </c>
      <c r="O16" s="389">
        <v>268485.76000009046</v>
      </c>
      <c r="P16" s="652">
        <f t="shared" si="9"/>
        <v>1.2970901409513808E-2</v>
      </c>
      <c r="Q16" s="448"/>
      <c r="R16" s="446" t="s">
        <v>67</v>
      </c>
      <c r="S16" s="649">
        <v>25180</v>
      </c>
      <c r="T16" s="586">
        <v>0</v>
      </c>
      <c r="U16" s="586">
        <v>0</v>
      </c>
      <c r="V16" s="649">
        <v>88727.470000019253</v>
      </c>
      <c r="W16" s="389">
        <v>320894.12000015011</v>
      </c>
      <c r="X16" s="237">
        <f t="shared" si="7"/>
        <v>1.0522803951251906E-2</v>
      </c>
      <c r="Y16" s="448"/>
      <c r="Z16" s="446" t="s">
        <v>67</v>
      </c>
      <c r="AA16" s="649">
        <v>22107</v>
      </c>
      <c r="AB16" s="586">
        <v>0</v>
      </c>
      <c r="AC16" s="586">
        <v>0</v>
      </c>
      <c r="AD16" s="649">
        <v>70657.350000012579</v>
      </c>
      <c r="AE16" s="389">
        <v>270660.44000010856</v>
      </c>
      <c r="AF16" s="237">
        <f t="shared" si="10"/>
        <v>1.1816175297866752E-2</v>
      </c>
    </row>
    <row r="17" spans="1:32">
      <c r="A17" s="230" t="s">
        <v>71</v>
      </c>
      <c r="B17" s="446" t="s">
        <v>63</v>
      </c>
      <c r="C17" s="632">
        <f t="shared" si="5"/>
        <v>9169</v>
      </c>
      <c r="D17" s="586">
        <v>0</v>
      </c>
      <c r="E17" s="586">
        <v>0</v>
      </c>
      <c r="F17" s="236">
        <f t="shared" si="6"/>
        <v>30673.280000002749</v>
      </c>
      <c r="G17" s="389">
        <f t="shared" si="6"/>
        <v>2571093.5999999987</v>
      </c>
      <c r="H17" s="652">
        <f t="shared" si="8"/>
        <v>5.022236314096333E-2</v>
      </c>
      <c r="I17" s="448"/>
      <c r="J17" s="446" t="s">
        <v>63</v>
      </c>
      <c r="K17" s="649">
        <v>3574</v>
      </c>
      <c r="L17" s="586">
        <v>0</v>
      </c>
      <c r="M17" s="586">
        <v>0</v>
      </c>
      <c r="N17" s="649">
        <v>11517.440000000903</v>
      </c>
      <c r="O17" s="389">
        <v>640117.77999999991</v>
      </c>
      <c r="P17" s="652">
        <f t="shared" si="9"/>
        <v>3.092493477067108E-2</v>
      </c>
      <c r="Q17" s="448"/>
      <c r="R17" s="446" t="s">
        <v>63</v>
      </c>
      <c r="S17" s="649">
        <v>5595</v>
      </c>
      <c r="T17" s="586">
        <v>0</v>
      </c>
      <c r="U17" s="586">
        <v>0</v>
      </c>
      <c r="V17" s="649">
        <v>19155.840000001848</v>
      </c>
      <c r="W17" s="389">
        <v>1930975.8199999989</v>
      </c>
      <c r="X17" s="237">
        <f t="shared" si="7"/>
        <v>6.3320823667502454E-2</v>
      </c>
      <c r="Y17" s="448"/>
      <c r="Z17" s="446" t="s">
        <v>63</v>
      </c>
      <c r="AA17" s="649">
        <v>2766</v>
      </c>
      <c r="AB17" s="586">
        <v>0</v>
      </c>
      <c r="AC17" s="586">
        <v>0</v>
      </c>
      <c r="AD17" s="649">
        <v>9211.840000000615</v>
      </c>
      <c r="AE17" s="389">
        <v>660241.97000000032</v>
      </c>
      <c r="AF17" s="237">
        <f t="shared" si="10"/>
        <v>2.8824067737884991E-2</v>
      </c>
    </row>
    <row r="18" spans="1:32">
      <c r="A18" s="230" t="s">
        <v>72</v>
      </c>
      <c r="B18" s="446" t="s">
        <v>63</v>
      </c>
      <c r="C18" s="632">
        <f t="shared" si="5"/>
        <v>47264</v>
      </c>
      <c r="D18" s="586">
        <v>0</v>
      </c>
      <c r="E18" s="586">
        <v>0</v>
      </c>
      <c r="F18" s="236">
        <f t="shared" si="6"/>
        <v>119221.10000002105</v>
      </c>
      <c r="G18" s="389">
        <f t="shared" si="6"/>
        <v>2103655.3600003053</v>
      </c>
      <c r="H18" s="652">
        <f t="shared" si="8"/>
        <v>4.1091675314103439E-2</v>
      </c>
      <c r="I18" s="448"/>
      <c r="J18" s="446" t="s">
        <v>63</v>
      </c>
      <c r="K18" s="649">
        <v>21636</v>
      </c>
      <c r="L18" s="586">
        <v>0</v>
      </c>
      <c r="M18" s="586">
        <v>0</v>
      </c>
      <c r="N18" s="649">
        <v>53203.750000007836</v>
      </c>
      <c r="O18" s="389">
        <v>962978.04000013217</v>
      </c>
      <c r="P18" s="652">
        <f t="shared" si="9"/>
        <v>4.6522740037923616E-2</v>
      </c>
      <c r="Q18" s="448"/>
      <c r="R18" s="446" t="s">
        <v>63</v>
      </c>
      <c r="S18" s="649">
        <v>25628</v>
      </c>
      <c r="T18" s="586">
        <v>0</v>
      </c>
      <c r="U18" s="586">
        <v>0</v>
      </c>
      <c r="V18" s="649">
        <v>66017.350000013204</v>
      </c>
      <c r="W18" s="389">
        <v>1140677.3200001733</v>
      </c>
      <c r="X18" s="237">
        <f t="shared" si="7"/>
        <v>3.7405246970544814E-2</v>
      </c>
      <c r="Y18" s="448"/>
      <c r="Z18" s="446" t="s">
        <v>63</v>
      </c>
      <c r="AA18" s="649">
        <v>21644</v>
      </c>
      <c r="AB18" s="586">
        <v>0</v>
      </c>
      <c r="AC18" s="586">
        <v>0</v>
      </c>
      <c r="AD18" s="649">
        <v>51982.870000007606</v>
      </c>
      <c r="AE18" s="389">
        <v>963334.12000013352</v>
      </c>
      <c r="AF18" s="237">
        <f t="shared" si="10"/>
        <v>4.2056108503825747E-2</v>
      </c>
    </row>
    <row r="19" spans="1:32">
      <c r="A19" s="230" t="s">
        <v>73</v>
      </c>
      <c r="B19" s="446" t="s">
        <v>63</v>
      </c>
      <c r="C19" s="632">
        <f t="shared" si="5"/>
        <v>0</v>
      </c>
      <c r="D19" s="236">
        <v>0</v>
      </c>
      <c r="E19" s="236">
        <v>0</v>
      </c>
      <c r="F19" s="236">
        <f t="shared" si="6"/>
        <v>0</v>
      </c>
      <c r="G19" s="389">
        <f t="shared" si="6"/>
        <v>0</v>
      </c>
      <c r="H19" s="652">
        <f t="shared" si="8"/>
        <v>0</v>
      </c>
      <c r="I19" s="448"/>
      <c r="J19" s="446" t="s">
        <v>63</v>
      </c>
      <c r="K19" s="632">
        <v>0</v>
      </c>
      <c r="L19" s="236">
        <v>0</v>
      </c>
      <c r="M19" s="236">
        <v>0</v>
      </c>
      <c r="N19" s="236">
        <v>0</v>
      </c>
      <c r="O19" s="647">
        <v>0</v>
      </c>
      <c r="P19" s="652">
        <f t="shared" si="9"/>
        <v>0</v>
      </c>
      <c r="Q19" s="448"/>
      <c r="R19" s="446" t="s">
        <v>63</v>
      </c>
      <c r="S19" s="632">
        <v>0</v>
      </c>
      <c r="T19" s="236">
        <v>0</v>
      </c>
      <c r="U19" s="236">
        <v>0</v>
      </c>
      <c r="V19" s="236">
        <v>0</v>
      </c>
      <c r="W19" s="389">
        <v>0</v>
      </c>
      <c r="X19" s="237">
        <f t="shared" si="7"/>
        <v>0</v>
      </c>
      <c r="Y19" s="448"/>
      <c r="Z19" s="446" t="s">
        <v>63</v>
      </c>
      <c r="AA19" s="632">
        <v>0</v>
      </c>
      <c r="AB19" s="236">
        <v>0</v>
      </c>
      <c r="AC19" s="236">
        <v>0</v>
      </c>
      <c r="AD19" s="236">
        <v>0</v>
      </c>
      <c r="AE19" s="389">
        <v>0</v>
      </c>
      <c r="AF19" s="237">
        <f t="shared" si="10"/>
        <v>0</v>
      </c>
    </row>
    <row r="20" spans="1:32">
      <c r="A20" s="230" t="s">
        <v>74</v>
      </c>
      <c r="B20" s="446" t="s">
        <v>63</v>
      </c>
      <c r="C20" s="632">
        <f t="shared" si="5"/>
        <v>0</v>
      </c>
      <c r="D20" s="236">
        <v>0</v>
      </c>
      <c r="E20" s="236">
        <v>0</v>
      </c>
      <c r="F20" s="236">
        <f t="shared" si="6"/>
        <v>0</v>
      </c>
      <c r="G20" s="389">
        <f t="shared" si="6"/>
        <v>0</v>
      </c>
      <c r="H20" s="652">
        <f t="shared" si="8"/>
        <v>0</v>
      </c>
      <c r="I20" s="448"/>
      <c r="J20" s="446" t="s">
        <v>63</v>
      </c>
      <c r="K20" s="632">
        <v>0</v>
      </c>
      <c r="L20" s="236">
        <v>0</v>
      </c>
      <c r="M20" s="236">
        <v>0</v>
      </c>
      <c r="N20" s="236">
        <v>0</v>
      </c>
      <c r="O20" s="647">
        <v>0</v>
      </c>
      <c r="P20" s="652">
        <f t="shared" si="9"/>
        <v>0</v>
      </c>
      <c r="Q20" s="448"/>
      <c r="R20" s="446" t="s">
        <v>63</v>
      </c>
      <c r="S20" s="632">
        <v>0</v>
      </c>
      <c r="T20" s="236">
        <v>0</v>
      </c>
      <c r="U20" s="236">
        <v>0</v>
      </c>
      <c r="V20" s="236">
        <v>0</v>
      </c>
      <c r="W20" s="389">
        <v>0</v>
      </c>
      <c r="X20" s="237">
        <f t="shared" si="7"/>
        <v>0</v>
      </c>
      <c r="Y20" s="448"/>
      <c r="Z20" s="446" t="s">
        <v>63</v>
      </c>
      <c r="AA20" s="632">
        <v>0</v>
      </c>
      <c r="AB20" s="236">
        <v>0</v>
      </c>
      <c r="AC20" s="236">
        <v>0</v>
      </c>
      <c r="AD20" s="236">
        <v>0</v>
      </c>
      <c r="AE20" s="389">
        <v>0</v>
      </c>
      <c r="AF20" s="237">
        <f t="shared" si="10"/>
        <v>0</v>
      </c>
    </row>
    <row r="21" spans="1:32">
      <c r="A21" s="230" t="s">
        <v>75</v>
      </c>
      <c r="B21" s="446" t="s">
        <v>63</v>
      </c>
      <c r="C21" s="632">
        <f>K21+S21</f>
        <v>1764</v>
      </c>
      <c r="D21" s="586">
        <v>0</v>
      </c>
      <c r="E21" s="586">
        <v>0</v>
      </c>
      <c r="F21" s="236">
        <f>N21+V21</f>
        <v>14029.119999999954</v>
      </c>
      <c r="G21" s="389">
        <f>O21+W21</f>
        <v>192964.5</v>
      </c>
      <c r="H21" s="652">
        <f t="shared" si="8"/>
        <v>3.7692650288244753E-3</v>
      </c>
      <c r="I21" s="448"/>
      <c r="J21" s="446" t="s">
        <v>63</v>
      </c>
      <c r="K21" s="649">
        <v>951</v>
      </c>
      <c r="L21" s="586">
        <v>0</v>
      </c>
      <c r="M21" s="586">
        <v>0</v>
      </c>
      <c r="N21" s="649">
        <v>7622.3199999999651</v>
      </c>
      <c r="O21" s="389">
        <v>104787.75</v>
      </c>
      <c r="P21" s="652">
        <f t="shared" si="9"/>
        <v>5.0624344999687229E-3</v>
      </c>
      <c r="Q21" s="448"/>
      <c r="R21" s="446" t="s">
        <v>63</v>
      </c>
      <c r="S21" s="649">
        <v>813</v>
      </c>
      <c r="T21" s="586">
        <v>0</v>
      </c>
      <c r="U21" s="586">
        <v>0</v>
      </c>
      <c r="V21" s="649">
        <v>6406.7999999999884</v>
      </c>
      <c r="W21" s="389">
        <v>88176.75</v>
      </c>
      <c r="X21" s="237">
        <f t="shared" si="7"/>
        <v>2.8915040677844686E-3</v>
      </c>
      <c r="Y21" s="448"/>
      <c r="Z21" s="446" t="s">
        <v>63</v>
      </c>
      <c r="AA21" s="649">
        <v>468</v>
      </c>
      <c r="AB21" s="586">
        <v>0</v>
      </c>
      <c r="AC21" s="586">
        <v>0</v>
      </c>
      <c r="AD21" s="649">
        <v>3816.5100000000066</v>
      </c>
      <c r="AE21" s="389">
        <v>51409.5</v>
      </c>
      <c r="AF21" s="237">
        <f t="shared" si="10"/>
        <v>2.2443755133754943E-3</v>
      </c>
    </row>
    <row r="22" spans="1:32">
      <c r="A22" s="230" t="s">
        <v>76</v>
      </c>
      <c r="B22" s="446" t="s">
        <v>63</v>
      </c>
      <c r="C22" s="632">
        <f t="shared" si="5"/>
        <v>0</v>
      </c>
      <c r="D22" s="236">
        <v>0</v>
      </c>
      <c r="E22" s="236">
        <v>0</v>
      </c>
      <c r="F22" s="236">
        <f t="shared" si="6"/>
        <v>0</v>
      </c>
      <c r="G22" s="389">
        <f t="shared" si="6"/>
        <v>0</v>
      </c>
      <c r="H22" s="652">
        <f t="shared" si="8"/>
        <v>0</v>
      </c>
      <c r="I22" s="448"/>
      <c r="J22" s="446" t="s">
        <v>63</v>
      </c>
      <c r="K22" s="632">
        <v>0</v>
      </c>
      <c r="L22" s="236">
        <v>0</v>
      </c>
      <c r="M22" s="236">
        <v>0</v>
      </c>
      <c r="N22" s="236">
        <v>0</v>
      </c>
      <c r="O22" s="647">
        <v>0</v>
      </c>
      <c r="P22" s="652">
        <f t="shared" si="9"/>
        <v>0</v>
      </c>
      <c r="Q22" s="448"/>
      <c r="R22" s="446" t="s">
        <v>63</v>
      </c>
      <c r="S22" s="632">
        <v>0</v>
      </c>
      <c r="T22" s="236">
        <v>0</v>
      </c>
      <c r="U22" s="236">
        <v>0</v>
      </c>
      <c r="V22" s="236">
        <v>0</v>
      </c>
      <c r="W22" s="647">
        <v>0</v>
      </c>
      <c r="X22" s="237">
        <f t="shared" si="7"/>
        <v>0</v>
      </c>
      <c r="Y22" s="448"/>
      <c r="Z22" s="446" t="s">
        <v>63</v>
      </c>
      <c r="AA22" s="632">
        <v>0</v>
      </c>
      <c r="AB22" s="236">
        <v>0</v>
      </c>
      <c r="AC22" s="236">
        <v>0</v>
      </c>
      <c r="AD22" s="236">
        <v>0</v>
      </c>
      <c r="AE22" s="647">
        <v>0</v>
      </c>
      <c r="AF22" s="237">
        <f t="shared" si="10"/>
        <v>0</v>
      </c>
    </row>
    <row r="23" spans="1:32">
      <c r="A23" s="449" t="s">
        <v>14</v>
      </c>
      <c r="B23" s="448"/>
      <c r="C23" s="555"/>
      <c r="D23" s="239"/>
      <c r="E23" s="239"/>
      <c r="F23" s="239"/>
      <c r="G23" s="239"/>
      <c r="H23" s="616"/>
      <c r="I23" s="448"/>
      <c r="J23" s="448"/>
      <c r="K23" s="646"/>
      <c r="L23" s="239"/>
      <c r="M23" s="239"/>
      <c r="N23" s="239"/>
      <c r="O23" s="239"/>
      <c r="P23" s="239"/>
      <c r="Q23" s="619"/>
      <c r="R23" s="448"/>
      <c r="S23" s="646"/>
      <c r="T23" s="239"/>
      <c r="U23" s="239"/>
      <c r="V23" s="239"/>
      <c r="W23" s="239"/>
      <c r="X23" s="450"/>
      <c r="Y23" s="448"/>
      <c r="Z23" s="448"/>
      <c r="AA23" s="646"/>
      <c r="AB23" s="239"/>
      <c r="AC23" s="239"/>
      <c r="AD23" s="239"/>
      <c r="AE23" s="239"/>
      <c r="AF23" s="450"/>
    </row>
    <row r="24" spans="1:32" s="451" customFormat="1" ht="14.25">
      <c r="A24" s="230" t="s">
        <v>77</v>
      </c>
      <c r="B24" s="446" t="s">
        <v>67</v>
      </c>
      <c r="C24" s="632">
        <f>K24+S24</f>
        <v>40455</v>
      </c>
      <c r="D24" s="586">
        <v>0</v>
      </c>
      <c r="E24" s="586">
        <v>0</v>
      </c>
      <c r="F24" s="236">
        <f>N24+V24</f>
        <v>188202.20999998707</v>
      </c>
      <c r="G24" s="389">
        <f>O24+W24</f>
        <v>10292303.650000103</v>
      </c>
      <c r="H24" s="652">
        <f>G24/$G$63</f>
        <v>0.20104433827977627</v>
      </c>
      <c r="I24" s="448"/>
      <c r="J24" s="446" t="s">
        <v>67</v>
      </c>
      <c r="K24" s="649">
        <v>17735</v>
      </c>
      <c r="L24" s="586">
        <v>0</v>
      </c>
      <c r="M24" s="586">
        <v>0</v>
      </c>
      <c r="N24" s="649">
        <v>73489.869999994102</v>
      </c>
      <c r="O24" s="389">
        <v>4279834.9200000232</v>
      </c>
      <c r="P24" s="652">
        <f>O24/$O$63</f>
        <v>0.20676447345399626</v>
      </c>
      <c r="Q24" s="620"/>
      <c r="R24" s="446" t="s">
        <v>67</v>
      </c>
      <c r="S24" s="649">
        <v>22720</v>
      </c>
      <c r="T24" s="586">
        <v>0</v>
      </c>
      <c r="U24" s="586">
        <v>0</v>
      </c>
      <c r="V24" s="649">
        <v>114712.33999999297</v>
      </c>
      <c r="W24" s="389">
        <v>6012468.7300000805</v>
      </c>
      <c r="X24" s="237">
        <f t="shared" si="7"/>
        <v>0.19716169840941236</v>
      </c>
      <c r="Y24" s="448"/>
      <c r="Z24" s="446" t="s">
        <v>67</v>
      </c>
      <c r="AA24" s="649">
        <v>17677</v>
      </c>
      <c r="AB24" s="586">
        <v>0</v>
      </c>
      <c r="AC24" s="586">
        <v>0</v>
      </c>
      <c r="AD24" s="649">
        <v>15125.250000000933</v>
      </c>
      <c r="AE24" s="389">
        <v>4591451.8500000751</v>
      </c>
      <c r="AF24" s="237">
        <f>AE24/$AE$63</f>
        <v>0.20044820710146533</v>
      </c>
    </row>
    <row r="25" spans="1:32">
      <c r="A25" s="230" t="s">
        <v>78</v>
      </c>
      <c r="B25" s="446" t="s">
        <v>67</v>
      </c>
      <c r="C25" s="632">
        <f t="shared" ref="C25" si="11">K25+S25</f>
        <v>0</v>
      </c>
      <c r="D25" s="236">
        <v>0</v>
      </c>
      <c r="E25" s="236">
        <v>0</v>
      </c>
      <c r="F25" s="236">
        <f t="shared" ref="F25:G25" si="12">N25+V25</f>
        <v>0</v>
      </c>
      <c r="G25" s="389">
        <f t="shared" si="12"/>
        <v>0</v>
      </c>
      <c r="H25" s="652">
        <f t="shared" ref="H25:H26" si="13">G25/$G$63</f>
        <v>0</v>
      </c>
      <c r="I25" s="448"/>
      <c r="J25" s="446" t="s">
        <v>67</v>
      </c>
      <c r="K25" s="632">
        <v>0</v>
      </c>
      <c r="L25" s="236">
        <v>0</v>
      </c>
      <c r="M25" s="236">
        <v>0</v>
      </c>
      <c r="N25" s="236">
        <v>0</v>
      </c>
      <c r="O25" s="647">
        <v>0</v>
      </c>
      <c r="P25" s="652">
        <f t="shared" ref="P25:P39" si="14">O25/$O$63</f>
        <v>0</v>
      </c>
      <c r="Q25" s="620"/>
      <c r="R25" s="446" t="s">
        <v>67</v>
      </c>
      <c r="S25" s="632">
        <v>0</v>
      </c>
      <c r="T25" s="236">
        <v>0</v>
      </c>
      <c r="U25" s="236">
        <v>0</v>
      </c>
      <c r="V25" s="236">
        <v>0</v>
      </c>
      <c r="W25" s="647">
        <v>0</v>
      </c>
      <c r="X25" s="237">
        <f t="shared" si="7"/>
        <v>0</v>
      </c>
      <c r="Y25" s="448"/>
      <c r="Z25" s="446" t="s">
        <v>67</v>
      </c>
      <c r="AA25" s="632">
        <v>0</v>
      </c>
      <c r="AB25" s="236">
        <v>0</v>
      </c>
      <c r="AC25" s="236">
        <v>0</v>
      </c>
      <c r="AD25" s="236">
        <v>0</v>
      </c>
      <c r="AE25" s="647">
        <v>0</v>
      </c>
      <c r="AF25" s="237">
        <f t="shared" ref="AF25:AF26" si="15">AE25/$AE$63</f>
        <v>0</v>
      </c>
    </row>
    <row r="26" spans="1:32">
      <c r="A26" s="452" t="s">
        <v>79</v>
      </c>
      <c r="B26" s="453" t="s">
        <v>67</v>
      </c>
      <c r="C26" s="632">
        <f>K26+S26</f>
        <v>3363</v>
      </c>
      <c r="D26" s="586">
        <v>0</v>
      </c>
      <c r="E26" s="586">
        <v>0</v>
      </c>
      <c r="F26" s="236">
        <f>N26+V26</f>
        <v>89230.569999999774</v>
      </c>
      <c r="G26" s="389">
        <f>O26+W26</f>
        <v>5247447.0899999971</v>
      </c>
      <c r="H26" s="652">
        <f t="shared" si="13"/>
        <v>0.10250081650740808</v>
      </c>
      <c r="I26" s="448"/>
      <c r="J26" s="453" t="s">
        <v>67</v>
      </c>
      <c r="K26" s="649">
        <v>1686</v>
      </c>
      <c r="L26" s="586">
        <v>0</v>
      </c>
      <c r="M26" s="586">
        <v>0</v>
      </c>
      <c r="N26" s="649">
        <v>45304.179999999818</v>
      </c>
      <c r="O26" s="389">
        <v>2705169.6199999973</v>
      </c>
      <c r="P26" s="652">
        <f t="shared" si="14"/>
        <v>0.13069031458882616</v>
      </c>
      <c r="Q26" s="621"/>
      <c r="R26" s="453" t="s">
        <v>67</v>
      </c>
      <c r="S26" s="649">
        <v>1677</v>
      </c>
      <c r="T26" s="586">
        <v>0</v>
      </c>
      <c r="U26" s="586">
        <v>0</v>
      </c>
      <c r="V26" s="649">
        <v>43926.389999999956</v>
      </c>
      <c r="W26" s="389">
        <v>2542277.4699999997</v>
      </c>
      <c r="X26" s="237">
        <f t="shared" si="7"/>
        <v>8.3366711133510893E-2</v>
      </c>
      <c r="Y26" s="448"/>
      <c r="Z26" s="453" t="s">
        <v>67</v>
      </c>
      <c r="AA26" s="649">
        <v>1870</v>
      </c>
      <c r="AB26" s="586">
        <v>0</v>
      </c>
      <c r="AC26" s="586">
        <v>0</v>
      </c>
      <c r="AD26" s="649">
        <v>52194.14999999974</v>
      </c>
      <c r="AE26" s="389">
        <v>2683883.8599999975</v>
      </c>
      <c r="AF26" s="237">
        <f t="shared" si="15"/>
        <v>0.11716984635383923</v>
      </c>
    </row>
    <row r="27" spans="1:32">
      <c r="A27" s="449" t="s">
        <v>80</v>
      </c>
      <c r="B27" s="448"/>
      <c r="C27" s="555"/>
      <c r="D27" s="325"/>
      <c r="E27" s="325"/>
      <c r="F27" s="239"/>
      <c r="G27" s="239"/>
      <c r="H27" s="616"/>
      <c r="I27" s="448"/>
      <c r="J27" s="448"/>
      <c r="K27" s="646"/>
      <c r="L27" s="325"/>
      <c r="M27" s="325"/>
      <c r="N27" s="325"/>
      <c r="O27" s="325"/>
      <c r="P27" s="239"/>
      <c r="Q27" s="620"/>
      <c r="R27" s="448"/>
      <c r="S27" s="646"/>
      <c r="T27" s="325"/>
      <c r="U27" s="325"/>
      <c r="V27" s="325"/>
      <c r="W27" s="325"/>
      <c r="X27" s="450"/>
      <c r="Y27" s="448"/>
      <c r="Z27" s="448"/>
      <c r="AA27" s="646"/>
      <c r="AB27" s="325"/>
      <c r="AC27" s="325"/>
      <c r="AD27" s="325"/>
      <c r="AE27" s="325"/>
      <c r="AF27" s="450"/>
    </row>
    <row r="28" spans="1:32">
      <c r="A28" s="230" t="s">
        <v>81</v>
      </c>
      <c r="B28" s="446" t="s">
        <v>63</v>
      </c>
      <c r="C28" s="632">
        <f t="shared" ref="C28:C42" si="16">K28+S28</f>
        <v>2</v>
      </c>
      <c r="D28" s="236">
        <v>0</v>
      </c>
      <c r="E28" s="236">
        <v>0</v>
      </c>
      <c r="F28" s="236">
        <f t="shared" ref="F28:G42" si="17">N28+V28</f>
        <v>84</v>
      </c>
      <c r="G28" s="447">
        <f t="shared" si="17"/>
        <v>622.82000000000005</v>
      </c>
      <c r="H28" s="652">
        <f>G28/$G$63</f>
        <v>1.216583177347367E-5</v>
      </c>
      <c r="I28" s="448"/>
      <c r="J28" s="446" t="s">
        <v>63</v>
      </c>
      <c r="K28" s="649">
        <v>2</v>
      </c>
      <c r="L28" s="586">
        <v>0</v>
      </c>
      <c r="M28" s="586">
        <v>0</v>
      </c>
      <c r="N28" s="649">
        <v>84</v>
      </c>
      <c r="O28" s="389">
        <v>622.82000000000005</v>
      </c>
      <c r="P28" s="652">
        <f t="shared" si="14"/>
        <v>3.0089256189492763E-5</v>
      </c>
      <c r="Q28" s="620"/>
      <c r="R28" s="446" t="s">
        <v>63</v>
      </c>
      <c r="S28" s="632">
        <v>0</v>
      </c>
      <c r="T28" s="586">
        <v>0</v>
      </c>
      <c r="U28" s="586">
        <v>0</v>
      </c>
      <c r="V28" s="236">
        <v>0</v>
      </c>
      <c r="W28" s="775">
        <v>0</v>
      </c>
      <c r="X28" s="237">
        <f t="shared" si="7"/>
        <v>0</v>
      </c>
      <c r="Y28" s="448"/>
      <c r="Z28" s="446" t="s">
        <v>63</v>
      </c>
      <c r="AA28" s="632">
        <v>0</v>
      </c>
      <c r="AB28" s="586">
        <v>0</v>
      </c>
      <c r="AC28" s="586">
        <v>0</v>
      </c>
      <c r="AD28" s="236">
        <v>0</v>
      </c>
      <c r="AE28" s="775">
        <v>0</v>
      </c>
      <c r="AF28" s="237">
        <f>AE28/$AE$63</f>
        <v>0</v>
      </c>
    </row>
    <row r="29" spans="1:32">
      <c r="A29" s="230" t="s">
        <v>82</v>
      </c>
      <c r="B29" s="446" t="s">
        <v>63</v>
      </c>
      <c r="C29" s="632">
        <f>K29+S29</f>
        <v>4840</v>
      </c>
      <c r="D29" s="586">
        <v>0</v>
      </c>
      <c r="E29" s="586">
        <v>0</v>
      </c>
      <c r="F29" s="236">
        <f>N29+V29</f>
        <v>0</v>
      </c>
      <c r="G29" s="389">
        <f>O29+W29</f>
        <v>8750189.7299999371</v>
      </c>
      <c r="H29" s="652">
        <f t="shared" ref="H29:H39" si="18">G29/$G$63</f>
        <v>0.17092151222047497</v>
      </c>
      <c r="I29" s="448"/>
      <c r="J29" s="446" t="s">
        <v>63</v>
      </c>
      <c r="K29" s="649">
        <v>896</v>
      </c>
      <c r="L29" s="586">
        <v>0</v>
      </c>
      <c r="M29" s="586">
        <v>0</v>
      </c>
      <c r="N29" s="236">
        <v>0</v>
      </c>
      <c r="O29" s="389">
        <v>1437917.1600000013</v>
      </c>
      <c r="P29" s="652">
        <f t="shared" si="14"/>
        <v>6.9467675743405621E-2</v>
      </c>
      <c r="Q29" s="620"/>
      <c r="R29" s="446" t="s">
        <v>63</v>
      </c>
      <c r="S29" s="649">
        <v>3944</v>
      </c>
      <c r="T29" s="586">
        <v>0</v>
      </c>
      <c r="U29" s="586">
        <v>0</v>
      </c>
      <c r="V29" s="236">
        <v>0</v>
      </c>
      <c r="W29" s="389">
        <v>7312272.569999936</v>
      </c>
      <c r="X29" s="237">
        <f t="shared" si="7"/>
        <v>0.23978504402695275</v>
      </c>
      <c r="Y29" s="448"/>
      <c r="Z29" s="446" t="s">
        <v>63</v>
      </c>
      <c r="AA29" s="649">
        <v>2250</v>
      </c>
      <c r="AB29" s="586">
        <v>0</v>
      </c>
      <c r="AC29" s="586">
        <v>0</v>
      </c>
      <c r="AD29" s="236">
        <v>0</v>
      </c>
      <c r="AE29" s="389">
        <v>4240977.0299999882</v>
      </c>
      <c r="AF29" s="237">
        <f t="shared" ref="AF29:AF39" si="19">AE29/$AE$63</f>
        <v>0.18514758943230147</v>
      </c>
    </row>
    <row r="30" spans="1:32">
      <c r="A30" s="230" t="s">
        <v>83</v>
      </c>
      <c r="B30" s="446" t="s">
        <v>63</v>
      </c>
      <c r="C30" s="632">
        <f t="shared" si="16"/>
        <v>0</v>
      </c>
      <c r="D30" s="236">
        <v>0</v>
      </c>
      <c r="E30" s="236">
        <v>0</v>
      </c>
      <c r="F30" s="236">
        <f t="shared" si="17"/>
        <v>0</v>
      </c>
      <c r="G30" s="447">
        <f>O30+W30</f>
        <v>0</v>
      </c>
      <c r="H30" s="652">
        <f t="shared" si="18"/>
        <v>0</v>
      </c>
      <c r="I30" s="448"/>
      <c r="J30" s="446" t="s">
        <v>63</v>
      </c>
      <c r="K30" s="632">
        <v>0</v>
      </c>
      <c r="L30" s="236">
        <v>0</v>
      </c>
      <c r="M30" s="236">
        <v>0</v>
      </c>
      <c r="N30" s="236">
        <v>0</v>
      </c>
      <c r="O30" s="647">
        <v>0</v>
      </c>
      <c r="P30" s="652">
        <f t="shared" si="14"/>
        <v>0</v>
      </c>
      <c r="Q30" s="620"/>
      <c r="R30" s="446" t="s">
        <v>63</v>
      </c>
      <c r="S30" s="632">
        <v>0</v>
      </c>
      <c r="T30" s="236">
        <v>0</v>
      </c>
      <c r="U30" s="236">
        <v>0</v>
      </c>
      <c r="V30" s="236">
        <v>0</v>
      </c>
      <c r="W30" s="647">
        <v>0</v>
      </c>
      <c r="X30" s="237">
        <f t="shared" si="7"/>
        <v>0</v>
      </c>
      <c r="Y30" s="448"/>
      <c r="Z30" s="446" t="s">
        <v>63</v>
      </c>
      <c r="AA30" s="632">
        <v>0</v>
      </c>
      <c r="AB30" s="236">
        <v>0</v>
      </c>
      <c r="AC30" s="236">
        <v>0</v>
      </c>
      <c r="AD30" s="236">
        <v>0</v>
      </c>
      <c r="AE30" s="647">
        <v>0</v>
      </c>
      <c r="AF30" s="237">
        <f t="shared" si="19"/>
        <v>0</v>
      </c>
    </row>
    <row r="31" spans="1:32">
      <c r="A31" s="230" t="s">
        <v>84</v>
      </c>
      <c r="B31" s="446" t="s">
        <v>63</v>
      </c>
      <c r="C31" s="632">
        <f t="shared" si="16"/>
        <v>0</v>
      </c>
      <c r="D31" s="236">
        <v>0</v>
      </c>
      <c r="E31" s="236">
        <v>0</v>
      </c>
      <c r="F31" s="236">
        <f t="shared" si="17"/>
        <v>0</v>
      </c>
      <c r="G31" s="447">
        <f t="shared" si="17"/>
        <v>0</v>
      </c>
      <c r="H31" s="652">
        <f t="shared" si="18"/>
        <v>0</v>
      </c>
      <c r="I31" s="448"/>
      <c r="J31" s="446" t="s">
        <v>63</v>
      </c>
      <c r="K31" s="632">
        <v>0</v>
      </c>
      <c r="L31" s="236">
        <v>0</v>
      </c>
      <c r="M31" s="236">
        <v>0</v>
      </c>
      <c r="N31" s="236">
        <v>0</v>
      </c>
      <c r="O31" s="647">
        <v>0</v>
      </c>
      <c r="P31" s="652">
        <f t="shared" si="14"/>
        <v>0</v>
      </c>
      <c r="Q31" s="620"/>
      <c r="R31" s="446" t="s">
        <v>63</v>
      </c>
      <c r="S31" s="632">
        <v>0</v>
      </c>
      <c r="T31" s="236">
        <v>0</v>
      </c>
      <c r="U31" s="236">
        <v>0</v>
      </c>
      <c r="V31" s="236">
        <v>0</v>
      </c>
      <c r="W31" s="647">
        <v>0</v>
      </c>
      <c r="X31" s="237">
        <f t="shared" si="7"/>
        <v>0</v>
      </c>
      <c r="Y31" s="448"/>
      <c r="Z31" s="446" t="s">
        <v>63</v>
      </c>
      <c r="AA31" s="632">
        <v>0</v>
      </c>
      <c r="AB31" s="236">
        <v>0</v>
      </c>
      <c r="AC31" s="236">
        <v>0</v>
      </c>
      <c r="AD31" s="236">
        <v>0</v>
      </c>
      <c r="AE31" s="647">
        <v>0</v>
      </c>
      <c r="AF31" s="237">
        <f t="shared" si="19"/>
        <v>0</v>
      </c>
    </row>
    <row r="32" spans="1:32">
      <c r="A32" s="230" t="s">
        <v>85</v>
      </c>
      <c r="B32" s="446" t="s">
        <v>63</v>
      </c>
      <c r="C32" s="632">
        <f t="shared" si="16"/>
        <v>0</v>
      </c>
      <c r="D32" s="236">
        <v>0</v>
      </c>
      <c r="E32" s="236">
        <v>0</v>
      </c>
      <c r="F32" s="236">
        <f t="shared" si="17"/>
        <v>0</v>
      </c>
      <c r="G32" s="447">
        <f t="shared" si="17"/>
        <v>0</v>
      </c>
      <c r="H32" s="652">
        <f t="shared" si="18"/>
        <v>0</v>
      </c>
      <c r="I32" s="448"/>
      <c r="J32" s="446" t="s">
        <v>63</v>
      </c>
      <c r="K32" s="632">
        <v>0</v>
      </c>
      <c r="L32" s="236">
        <v>0</v>
      </c>
      <c r="M32" s="236">
        <v>0</v>
      </c>
      <c r="N32" s="236">
        <v>0</v>
      </c>
      <c r="O32" s="647">
        <v>0</v>
      </c>
      <c r="P32" s="652">
        <f t="shared" si="14"/>
        <v>0</v>
      </c>
      <c r="Q32" s="620"/>
      <c r="R32" s="446" t="s">
        <v>63</v>
      </c>
      <c r="S32" s="632">
        <v>0</v>
      </c>
      <c r="T32" s="236">
        <v>0</v>
      </c>
      <c r="U32" s="236">
        <v>0</v>
      </c>
      <c r="V32" s="236">
        <v>0</v>
      </c>
      <c r="W32" s="647">
        <v>0</v>
      </c>
      <c r="X32" s="237">
        <f t="shared" si="7"/>
        <v>0</v>
      </c>
      <c r="Y32" s="448"/>
      <c r="Z32" s="446" t="s">
        <v>63</v>
      </c>
      <c r="AA32" s="632">
        <v>0</v>
      </c>
      <c r="AB32" s="236">
        <v>0</v>
      </c>
      <c r="AC32" s="236">
        <v>0</v>
      </c>
      <c r="AD32" s="236">
        <v>0</v>
      </c>
      <c r="AE32" s="647">
        <v>0</v>
      </c>
      <c r="AF32" s="237">
        <f t="shared" si="19"/>
        <v>0</v>
      </c>
    </row>
    <row r="33" spans="1:32">
      <c r="A33" s="230" t="s">
        <v>86</v>
      </c>
      <c r="B33" s="446" t="s">
        <v>63</v>
      </c>
      <c r="C33" s="632">
        <f t="shared" si="16"/>
        <v>0</v>
      </c>
      <c r="D33" s="236">
        <v>0</v>
      </c>
      <c r="E33" s="236">
        <v>0</v>
      </c>
      <c r="F33" s="236">
        <f t="shared" si="17"/>
        <v>0</v>
      </c>
      <c r="G33" s="447">
        <f t="shared" si="17"/>
        <v>0</v>
      </c>
      <c r="H33" s="652">
        <f t="shared" si="18"/>
        <v>0</v>
      </c>
      <c r="I33" s="448"/>
      <c r="J33" s="446" t="s">
        <v>63</v>
      </c>
      <c r="K33" s="632">
        <v>0</v>
      </c>
      <c r="L33" s="236">
        <v>0</v>
      </c>
      <c r="M33" s="236">
        <v>0</v>
      </c>
      <c r="N33" s="236">
        <v>0</v>
      </c>
      <c r="O33" s="647">
        <v>0</v>
      </c>
      <c r="P33" s="652">
        <f t="shared" si="14"/>
        <v>0</v>
      </c>
      <c r="Q33" s="620"/>
      <c r="R33" s="446" t="s">
        <v>63</v>
      </c>
      <c r="S33" s="632">
        <v>0</v>
      </c>
      <c r="T33" s="236">
        <v>0</v>
      </c>
      <c r="U33" s="236">
        <v>0</v>
      </c>
      <c r="V33" s="236">
        <v>0</v>
      </c>
      <c r="W33" s="647">
        <v>0</v>
      </c>
      <c r="X33" s="237">
        <f t="shared" si="7"/>
        <v>0</v>
      </c>
      <c r="Y33" s="448"/>
      <c r="Z33" s="446" t="s">
        <v>63</v>
      </c>
      <c r="AA33" s="632">
        <v>0</v>
      </c>
      <c r="AB33" s="236">
        <v>0</v>
      </c>
      <c r="AC33" s="236">
        <v>0</v>
      </c>
      <c r="AD33" s="236">
        <v>0</v>
      </c>
      <c r="AE33" s="647">
        <v>0</v>
      </c>
      <c r="AF33" s="237">
        <f t="shared" si="19"/>
        <v>0</v>
      </c>
    </row>
    <row r="34" spans="1:32">
      <c r="A34" s="230" t="s">
        <v>87</v>
      </c>
      <c r="B34" s="446" t="s">
        <v>63</v>
      </c>
      <c r="C34" s="632">
        <f t="shared" si="16"/>
        <v>0</v>
      </c>
      <c r="D34" s="236">
        <v>0</v>
      </c>
      <c r="E34" s="236">
        <v>0</v>
      </c>
      <c r="F34" s="236">
        <f t="shared" si="17"/>
        <v>0</v>
      </c>
      <c r="G34" s="447">
        <f t="shared" si="17"/>
        <v>0</v>
      </c>
      <c r="H34" s="652">
        <f t="shared" si="18"/>
        <v>0</v>
      </c>
      <c r="I34" s="448"/>
      <c r="J34" s="446" t="s">
        <v>63</v>
      </c>
      <c r="K34" s="632">
        <v>0</v>
      </c>
      <c r="L34" s="236">
        <v>0</v>
      </c>
      <c r="M34" s="236">
        <v>0</v>
      </c>
      <c r="N34" s="236">
        <v>0</v>
      </c>
      <c r="O34" s="647">
        <v>0</v>
      </c>
      <c r="P34" s="652">
        <f t="shared" si="14"/>
        <v>0</v>
      </c>
      <c r="Q34" s="620"/>
      <c r="R34" s="446" t="s">
        <v>63</v>
      </c>
      <c r="S34" s="632">
        <v>0</v>
      </c>
      <c r="T34" s="236">
        <v>0</v>
      </c>
      <c r="U34" s="236">
        <v>0</v>
      </c>
      <c r="V34" s="236">
        <v>0</v>
      </c>
      <c r="W34" s="647">
        <v>0</v>
      </c>
      <c r="X34" s="237">
        <f t="shared" si="7"/>
        <v>0</v>
      </c>
      <c r="Y34" s="448"/>
      <c r="Z34" s="446" t="s">
        <v>63</v>
      </c>
      <c r="AA34" s="632">
        <v>0</v>
      </c>
      <c r="AB34" s="236">
        <v>0</v>
      </c>
      <c r="AC34" s="236">
        <v>0</v>
      </c>
      <c r="AD34" s="236">
        <v>0</v>
      </c>
      <c r="AE34" s="647">
        <v>0</v>
      </c>
      <c r="AF34" s="237">
        <f t="shared" si="19"/>
        <v>0</v>
      </c>
    </row>
    <row r="35" spans="1:32">
      <c r="A35" s="230" t="s">
        <v>88</v>
      </c>
      <c r="B35" s="446" t="s">
        <v>67</v>
      </c>
      <c r="C35" s="632">
        <f>K35+S35</f>
        <v>567</v>
      </c>
      <c r="D35" s="586">
        <v>0</v>
      </c>
      <c r="E35" s="586">
        <v>0</v>
      </c>
      <c r="F35" s="236">
        <f>N35+V35</f>
        <v>8619.7800000000298</v>
      </c>
      <c r="G35" s="389">
        <f>O35+W35</f>
        <v>371872</v>
      </c>
      <c r="H35" s="652">
        <f t="shared" si="18"/>
        <v>7.2639481604078225E-3</v>
      </c>
      <c r="I35" s="448"/>
      <c r="J35" s="446" t="s">
        <v>67</v>
      </c>
      <c r="K35" s="649">
        <v>53</v>
      </c>
      <c r="L35" s="586">
        <v>0</v>
      </c>
      <c r="M35" s="586">
        <v>0</v>
      </c>
      <c r="N35" s="649">
        <v>801.83999999999946</v>
      </c>
      <c r="O35" s="389">
        <v>31477</v>
      </c>
      <c r="P35" s="652">
        <f t="shared" si="14"/>
        <v>1.520695412922937E-3</v>
      </c>
      <c r="Q35" s="620"/>
      <c r="R35" s="446" t="s">
        <v>67</v>
      </c>
      <c r="S35" s="649">
        <v>514</v>
      </c>
      <c r="T35" s="586">
        <v>0</v>
      </c>
      <c r="U35" s="586">
        <v>0</v>
      </c>
      <c r="V35" s="649">
        <v>7817.9400000000305</v>
      </c>
      <c r="W35" s="389">
        <v>340395</v>
      </c>
      <c r="X35" s="237">
        <f t="shared" si="7"/>
        <v>1.1162279480174698E-2</v>
      </c>
      <c r="Y35" s="448"/>
      <c r="Z35" s="446" t="s">
        <v>67</v>
      </c>
      <c r="AA35" s="649">
        <v>77</v>
      </c>
      <c r="AB35" s="586">
        <v>0</v>
      </c>
      <c r="AC35" s="586">
        <v>0</v>
      </c>
      <c r="AD35" s="649">
        <v>1110.2399999999993</v>
      </c>
      <c r="AE35" s="389">
        <v>50855</v>
      </c>
      <c r="AF35" s="237">
        <f t="shared" si="19"/>
        <v>2.2201678042523417E-3</v>
      </c>
    </row>
    <row r="36" spans="1:32">
      <c r="A36" s="230" t="s">
        <v>89</v>
      </c>
      <c r="B36" s="446" t="s">
        <v>67</v>
      </c>
      <c r="C36" s="632">
        <f t="shared" si="16"/>
        <v>0</v>
      </c>
      <c r="D36" s="236">
        <v>0</v>
      </c>
      <c r="E36" s="236">
        <v>0</v>
      </c>
      <c r="F36" s="236">
        <f t="shared" si="17"/>
        <v>0</v>
      </c>
      <c r="G36" s="447">
        <f t="shared" si="17"/>
        <v>0</v>
      </c>
      <c r="H36" s="652">
        <f t="shared" si="18"/>
        <v>0</v>
      </c>
      <c r="I36" s="448"/>
      <c r="J36" s="446" t="s">
        <v>67</v>
      </c>
      <c r="K36" s="632">
        <v>0</v>
      </c>
      <c r="L36" s="236">
        <v>0</v>
      </c>
      <c r="M36" s="236">
        <v>0</v>
      </c>
      <c r="N36" s="236">
        <v>0</v>
      </c>
      <c r="O36" s="647">
        <v>0</v>
      </c>
      <c r="P36" s="652">
        <f t="shared" si="14"/>
        <v>0</v>
      </c>
      <c r="Q36" s="620"/>
      <c r="R36" s="446" t="s">
        <v>67</v>
      </c>
      <c r="S36" s="632">
        <v>0</v>
      </c>
      <c r="T36" s="236">
        <v>0</v>
      </c>
      <c r="U36" s="236">
        <v>0</v>
      </c>
      <c r="V36" s="236">
        <v>0</v>
      </c>
      <c r="W36" s="647">
        <v>0</v>
      </c>
      <c r="X36" s="237">
        <f t="shared" si="7"/>
        <v>0</v>
      </c>
      <c r="Y36" s="448"/>
      <c r="Z36" s="446" t="s">
        <v>67</v>
      </c>
      <c r="AA36" s="632">
        <v>0</v>
      </c>
      <c r="AB36" s="236">
        <v>0</v>
      </c>
      <c r="AC36" s="236">
        <v>0</v>
      </c>
      <c r="AD36" s="236">
        <v>0</v>
      </c>
      <c r="AE36" s="647">
        <v>0</v>
      </c>
      <c r="AF36" s="237">
        <f t="shared" si="19"/>
        <v>0</v>
      </c>
    </row>
    <row r="37" spans="1:32">
      <c r="A37" s="230" t="s">
        <v>90</v>
      </c>
      <c r="B37" s="446" t="s">
        <v>67</v>
      </c>
      <c r="C37" s="632">
        <f>K37+S37</f>
        <v>7617</v>
      </c>
      <c r="D37" s="586">
        <v>0</v>
      </c>
      <c r="E37" s="586">
        <v>0</v>
      </c>
      <c r="F37" s="236">
        <f>N37+V37</f>
        <v>21910.717199998668</v>
      </c>
      <c r="G37" s="389">
        <f>O37+W37</f>
        <v>782269</v>
      </c>
      <c r="H37" s="652">
        <f t="shared" si="18"/>
        <v>1.528042300440492E-2</v>
      </c>
      <c r="I37" s="448"/>
      <c r="J37" s="446" t="s">
        <v>67</v>
      </c>
      <c r="K37" s="649">
        <v>3604</v>
      </c>
      <c r="L37" s="236">
        <v>0</v>
      </c>
      <c r="M37" s="236">
        <v>0</v>
      </c>
      <c r="N37" s="649">
        <v>10304.934299999519</v>
      </c>
      <c r="O37" s="389">
        <v>376426</v>
      </c>
      <c r="P37" s="652">
        <f t="shared" si="14"/>
        <v>1.8185636861992233E-2</v>
      </c>
      <c r="Q37" s="621"/>
      <c r="R37" s="446" t="s">
        <v>67</v>
      </c>
      <c r="S37" s="649">
        <v>4013</v>
      </c>
      <c r="T37" s="586">
        <v>0</v>
      </c>
      <c r="U37" s="586">
        <v>0</v>
      </c>
      <c r="V37" s="649">
        <v>11605.782899999149</v>
      </c>
      <c r="W37" s="389">
        <v>405843</v>
      </c>
      <c r="X37" s="237">
        <f t="shared" si="7"/>
        <v>1.3308459263715799E-2</v>
      </c>
      <c r="Y37" s="448"/>
      <c r="Z37" s="446" t="s">
        <v>67</v>
      </c>
      <c r="AA37" s="649">
        <v>1586</v>
      </c>
      <c r="AB37" s="586">
        <v>0</v>
      </c>
      <c r="AC37" s="586">
        <v>0</v>
      </c>
      <c r="AD37" s="649">
        <v>4545.1865000000626</v>
      </c>
      <c r="AE37" s="389">
        <v>161939</v>
      </c>
      <c r="AF37" s="237">
        <f t="shared" si="19"/>
        <v>7.069742484570248E-3</v>
      </c>
    </row>
    <row r="38" spans="1:32">
      <c r="A38" s="230" t="s">
        <v>91</v>
      </c>
      <c r="B38" s="446" t="s">
        <v>67</v>
      </c>
      <c r="C38" s="632">
        <f t="shared" si="16"/>
        <v>0</v>
      </c>
      <c r="D38" s="236">
        <v>0</v>
      </c>
      <c r="E38" s="236">
        <v>0</v>
      </c>
      <c r="F38" s="236">
        <f t="shared" si="17"/>
        <v>0</v>
      </c>
      <c r="G38" s="447">
        <f t="shared" si="17"/>
        <v>0</v>
      </c>
      <c r="H38" s="652">
        <f t="shared" si="18"/>
        <v>0</v>
      </c>
      <c r="I38" s="448"/>
      <c r="J38" s="446" t="s">
        <v>67</v>
      </c>
      <c r="K38" s="632">
        <v>0</v>
      </c>
      <c r="L38" s="236">
        <v>0</v>
      </c>
      <c r="M38" s="236">
        <v>0</v>
      </c>
      <c r="N38" s="236">
        <v>0</v>
      </c>
      <c r="O38" s="647">
        <v>0</v>
      </c>
      <c r="P38" s="652">
        <f t="shared" si="14"/>
        <v>0</v>
      </c>
      <c r="Q38" s="620"/>
      <c r="R38" s="446" t="s">
        <v>67</v>
      </c>
      <c r="S38" s="632">
        <v>0</v>
      </c>
      <c r="T38" s="236">
        <v>0</v>
      </c>
      <c r="U38" s="236">
        <v>0</v>
      </c>
      <c r="V38" s="236">
        <v>0</v>
      </c>
      <c r="W38" s="647">
        <v>0</v>
      </c>
      <c r="X38" s="237">
        <f t="shared" si="7"/>
        <v>0</v>
      </c>
      <c r="Y38" s="448"/>
      <c r="Z38" s="446" t="s">
        <v>67</v>
      </c>
      <c r="AA38" s="632">
        <v>0</v>
      </c>
      <c r="AB38" s="236">
        <v>0</v>
      </c>
      <c r="AC38" s="236">
        <v>0</v>
      </c>
      <c r="AD38" s="236">
        <v>0</v>
      </c>
      <c r="AE38" s="647">
        <v>0</v>
      </c>
      <c r="AF38" s="237">
        <f t="shared" si="19"/>
        <v>0</v>
      </c>
    </row>
    <row r="39" spans="1:32">
      <c r="A39" s="230" t="s">
        <v>92</v>
      </c>
      <c r="B39" s="446" t="s">
        <v>67</v>
      </c>
      <c r="C39" s="632">
        <f t="shared" si="16"/>
        <v>0</v>
      </c>
      <c r="D39" s="236">
        <v>0</v>
      </c>
      <c r="E39" s="236">
        <v>0</v>
      </c>
      <c r="F39" s="236">
        <f t="shared" si="17"/>
        <v>0</v>
      </c>
      <c r="G39" s="447">
        <f t="shared" si="17"/>
        <v>0</v>
      </c>
      <c r="H39" s="652">
        <f t="shared" si="18"/>
        <v>0</v>
      </c>
      <c r="I39" s="448"/>
      <c r="J39" s="446" t="s">
        <v>67</v>
      </c>
      <c r="K39" s="632">
        <v>0</v>
      </c>
      <c r="L39" s="236">
        <v>0</v>
      </c>
      <c r="M39" s="236">
        <v>0</v>
      </c>
      <c r="N39" s="236">
        <v>0</v>
      </c>
      <c r="O39" s="647">
        <v>0</v>
      </c>
      <c r="P39" s="652">
        <f t="shared" si="14"/>
        <v>0</v>
      </c>
      <c r="Q39" s="620"/>
      <c r="R39" s="446" t="s">
        <v>67</v>
      </c>
      <c r="S39" s="632">
        <v>0</v>
      </c>
      <c r="T39" s="236">
        <v>0</v>
      </c>
      <c r="U39" s="236">
        <v>0</v>
      </c>
      <c r="V39" s="236">
        <v>0</v>
      </c>
      <c r="W39" s="647">
        <v>0</v>
      </c>
      <c r="X39" s="237">
        <f t="shared" si="7"/>
        <v>0</v>
      </c>
      <c r="Y39" s="448"/>
      <c r="Z39" s="446" t="s">
        <v>67</v>
      </c>
      <c r="AA39" s="632">
        <v>0</v>
      </c>
      <c r="AB39" s="236">
        <v>0</v>
      </c>
      <c r="AC39" s="236">
        <v>0</v>
      </c>
      <c r="AD39" s="236">
        <v>0</v>
      </c>
      <c r="AE39" s="647">
        <v>0</v>
      </c>
      <c r="AF39" s="237">
        <f t="shared" si="19"/>
        <v>0</v>
      </c>
    </row>
    <row r="40" spans="1:32">
      <c r="A40" s="449" t="s">
        <v>93</v>
      </c>
      <c r="B40" s="448"/>
      <c r="C40" s="617"/>
      <c r="D40" s="239"/>
      <c r="E40" s="554"/>
      <c r="F40" s="456"/>
      <c r="G40" s="555"/>
      <c r="H40" s="616"/>
      <c r="I40" s="448"/>
      <c r="J40" s="448"/>
      <c r="K40" s="617"/>
      <c r="L40" s="239"/>
      <c r="M40" s="554"/>
      <c r="N40" s="252"/>
      <c r="O40" s="648"/>
      <c r="P40" s="239"/>
      <c r="Q40" s="620"/>
      <c r="R40" s="448"/>
      <c r="S40" s="617"/>
      <c r="T40" s="239"/>
      <c r="U40" s="554"/>
      <c r="V40" s="252"/>
      <c r="W40" s="648"/>
      <c r="X40" s="450"/>
      <c r="Y40" s="448"/>
      <c r="Z40" s="448"/>
      <c r="AA40" s="617"/>
      <c r="AB40" s="239"/>
      <c r="AC40" s="554"/>
      <c r="AD40" s="252"/>
      <c r="AE40" s="648"/>
      <c r="AF40" s="450"/>
    </row>
    <row r="41" spans="1:32">
      <c r="A41" s="230" t="s">
        <v>94</v>
      </c>
      <c r="B41" s="446" t="s">
        <v>67</v>
      </c>
      <c r="C41" s="632">
        <f>K41+S41</f>
        <v>17216</v>
      </c>
      <c r="D41" s="586">
        <v>0</v>
      </c>
      <c r="E41" s="586">
        <v>0</v>
      </c>
      <c r="F41" s="236">
        <f>N41+V41</f>
        <v>110949.27999999988</v>
      </c>
      <c r="G41" s="389">
        <f>O41+W41</f>
        <v>978075.94000004325</v>
      </c>
      <c r="H41" s="652">
        <f>G41/$G$63</f>
        <v>1.910521073138732E-2</v>
      </c>
      <c r="I41" s="448"/>
      <c r="J41" s="446" t="s">
        <v>67</v>
      </c>
      <c r="K41" s="649">
        <v>8016</v>
      </c>
      <c r="L41" s="586">
        <v>0</v>
      </c>
      <c r="M41" s="586">
        <v>0</v>
      </c>
      <c r="N41" s="649">
        <v>55111.219999999601</v>
      </c>
      <c r="O41" s="389">
        <v>463219.55000001431</v>
      </c>
      <c r="P41" s="652">
        <f>O41/$O$63</f>
        <v>2.2378747811457534E-2</v>
      </c>
      <c r="Q41" s="622"/>
      <c r="R41" s="446" t="s">
        <v>67</v>
      </c>
      <c r="S41" s="649">
        <v>9200</v>
      </c>
      <c r="T41" s="586">
        <v>0</v>
      </c>
      <c r="U41" s="586">
        <v>0</v>
      </c>
      <c r="V41" s="726">
        <v>55838.060000000274</v>
      </c>
      <c r="W41" s="389">
        <v>514856.39000002888</v>
      </c>
      <c r="X41" s="237">
        <f t="shared" si="7"/>
        <v>1.6883241285371827E-2</v>
      </c>
      <c r="Y41" s="448"/>
      <c r="Z41" s="446" t="s">
        <v>67</v>
      </c>
      <c r="AA41" s="649">
        <v>6078</v>
      </c>
      <c r="AB41" s="586">
        <v>0</v>
      </c>
      <c r="AC41" s="586">
        <v>0</v>
      </c>
      <c r="AD41" s="726">
        <v>54452.299999997238</v>
      </c>
      <c r="AE41" s="389">
        <v>330011.30000000331</v>
      </c>
      <c r="AF41" s="237">
        <f>AE41/$AE$63</f>
        <v>1.4407245370159633E-2</v>
      </c>
    </row>
    <row r="42" spans="1:32">
      <c r="A42" s="230" t="s">
        <v>95</v>
      </c>
      <c r="B42" s="446" t="s">
        <v>67</v>
      </c>
      <c r="C42" s="632">
        <f t="shared" si="16"/>
        <v>0</v>
      </c>
      <c r="D42" s="236">
        <v>0</v>
      </c>
      <c r="E42" s="236">
        <v>0</v>
      </c>
      <c r="F42" s="236">
        <f t="shared" si="17"/>
        <v>0</v>
      </c>
      <c r="G42" s="447">
        <f t="shared" si="17"/>
        <v>0</v>
      </c>
      <c r="H42" s="652">
        <f>G42/$G$63</f>
        <v>0</v>
      </c>
      <c r="I42" s="448"/>
      <c r="J42" s="446" t="s">
        <v>67</v>
      </c>
      <c r="K42" s="632">
        <v>0</v>
      </c>
      <c r="L42" s="236">
        <v>0</v>
      </c>
      <c r="M42" s="236">
        <v>0</v>
      </c>
      <c r="N42" s="236">
        <v>0</v>
      </c>
      <c r="O42" s="647">
        <v>0</v>
      </c>
      <c r="P42" s="652">
        <f>O42/$O$63</f>
        <v>0</v>
      </c>
      <c r="Q42" s="620"/>
      <c r="R42" s="446" t="s">
        <v>67</v>
      </c>
      <c r="S42" s="632">
        <v>0</v>
      </c>
      <c r="T42" s="632">
        <v>0</v>
      </c>
      <c r="U42" s="236">
        <v>0</v>
      </c>
      <c r="V42" s="236">
        <v>0</v>
      </c>
      <c r="W42" s="647">
        <v>0</v>
      </c>
      <c r="X42" s="237">
        <f t="shared" si="7"/>
        <v>0</v>
      </c>
      <c r="Y42" s="448"/>
      <c r="Z42" s="446" t="s">
        <v>67</v>
      </c>
      <c r="AA42" s="632">
        <v>0</v>
      </c>
      <c r="AB42" s="632">
        <v>0</v>
      </c>
      <c r="AC42" s="236">
        <v>0</v>
      </c>
      <c r="AD42" s="236">
        <v>0</v>
      </c>
      <c r="AE42" s="647">
        <v>0</v>
      </c>
      <c r="AF42" s="237">
        <f>AE42/$AE$63</f>
        <v>0</v>
      </c>
    </row>
    <row r="43" spans="1:32">
      <c r="A43" s="449" t="s">
        <v>17</v>
      </c>
      <c r="B43" s="448"/>
      <c r="C43" s="555"/>
      <c r="D43" s="239"/>
      <c r="E43" s="554"/>
      <c r="F43" s="555"/>
      <c r="G43" s="555"/>
      <c r="H43" s="616"/>
      <c r="I43" s="448"/>
      <c r="J43" s="448"/>
      <c r="K43" s="646"/>
      <c r="L43" s="239"/>
      <c r="M43" s="554"/>
      <c r="N43" s="239"/>
      <c r="O43" s="555"/>
      <c r="P43" s="616"/>
      <c r="Q43" s="620"/>
      <c r="R43" s="448"/>
      <c r="S43" s="646"/>
      <c r="T43" s="555"/>
      <c r="U43" s="554"/>
      <c r="V43" s="239"/>
      <c r="W43" s="555"/>
      <c r="X43" s="450"/>
      <c r="Y43" s="448"/>
      <c r="Z43" s="448"/>
      <c r="AA43" s="646"/>
      <c r="AB43" s="555"/>
      <c r="AC43" s="554"/>
      <c r="AD43" s="239"/>
      <c r="AE43" s="555"/>
      <c r="AF43" s="450"/>
    </row>
    <row r="44" spans="1:32">
      <c r="A44" s="230" t="s">
        <v>97</v>
      </c>
      <c r="B44" s="446" t="s">
        <v>63</v>
      </c>
      <c r="C44" s="632">
        <f t="shared" ref="C44:C56" si="20">K44+S44</f>
        <v>0</v>
      </c>
      <c r="D44" s="236">
        <v>0</v>
      </c>
      <c r="E44" s="236">
        <v>0</v>
      </c>
      <c r="F44" s="236">
        <f t="shared" ref="F44:G56" si="21">N44+V44</f>
        <v>0</v>
      </c>
      <c r="G44" s="447">
        <f t="shared" si="21"/>
        <v>0</v>
      </c>
      <c r="H44" s="652">
        <f>G44/$G$63</f>
        <v>0</v>
      </c>
      <c r="I44" s="448"/>
      <c r="J44" s="446" t="s">
        <v>63</v>
      </c>
      <c r="K44" s="632">
        <v>0</v>
      </c>
      <c r="L44" s="236">
        <v>0</v>
      </c>
      <c r="M44" s="236">
        <v>0</v>
      </c>
      <c r="N44" s="236">
        <v>0</v>
      </c>
      <c r="O44" s="447">
        <v>0</v>
      </c>
      <c r="P44" s="652">
        <f>O44/$O$63</f>
        <v>0</v>
      </c>
      <c r="Q44" s="620"/>
      <c r="R44" s="446" t="s">
        <v>63</v>
      </c>
      <c r="S44" s="632">
        <v>0</v>
      </c>
      <c r="T44" s="236">
        <v>0</v>
      </c>
      <c r="U44" s="236">
        <v>0</v>
      </c>
      <c r="V44" s="236">
        <v>0</v>
      </c>
      <c r="W44" s="447">
        <v>0</v>
      </c>
      <c r="X44" s="237">
        <f t="shared" si="7"/>
        <v>0</v>
      </c>
      <c r="Y44" s="448"/>
      <c r="Z44" s="446" t="s">
        <v>63</v>
      </c>
      <c r="AA44" s="632">
        <v>0</v>
      </c>
      <c r="AB44" s="236">
        <v>0</v>
      </c>
      <c r="AC44" s="236">
        <v>0</v>
      </c>
      <c r="AD44" s="236">
        <v>0</v>
      </c>
      <c r="AE44" s="447">
        <v>0</v>
      </c>
      <c r="AF44" s="237">
        <f>AE44/$AE$63</f>
        <v>0</v>
      </c>
    </row>
    <row r="45" spans="1:32">
      <c r="A45" s="230" t="s">
        <v>98</v>
      </c>
      <c r="B45" s="446" t="s">
        <v>63</v>
      </c>
      <c r="C45" s="632">
        <f t="shared" si="20"/>
        <v>0</v>
      </c>
      <c r="D45" s="236">
        <v>0</v>
      </c>
      <c r="E45" s="236">
        <v>0</v>
      </c>
      <c r="F45" s="236">
        <f t="shared" si="21"/>
        <v>0</v>
      </c>
      <c r="G45" s="447">
        <f t="shared" si="21"/>
        <v>0</v>
      </c>
      <c r="H45" s="652">
        <f t="shared" ref="H45:H52" si="22">G45/$G$63</f>
        <v>0</v>
      </c>
      <c r="I45" s="448"/>
      <c r="J45" s="446" t="s">
        <v>63</v>
      </c>
      <c r="K45" s="632">
        <v>0</v>
      </c>
      <c r="L45" s="236">
        <v>0</v>
      </c>
      <c r="M45" s="236">
        <v>0</v>
      </c>
      <c r="N45" s="236">
        <v>0</v>
      </c>
      <c r="O45" s="447">
        <v>0</v>
      </c>
      <c r="P45" s="652">
        <f t="shared" ref="P45:P52" si="23">O45/$O$63</f>
        <v>0</v>
      </c>
      <c r="Q45" s="620"/>
      <c r="R45" s="446" t="s">
        <v>63</v>
      </c>
      <c r="S45" s="632">
        <v>0</v>
      </c>
      <c r="T45" s="236">
        <v>0</v>
      </c>
      <c r="U45" s="236">
        <v>0</v>
      </c>
      <c r="V45" s="236">
        <v>0</v>
      </c>
      <c r="W45" s="447">
        <v>0</v>
      </c>
      <c r="X45" s="237">
        <f t="shared" si="7"/>
        <v>0</v>
      </c>
      <c r="Y45" s="448"/>
      <c r="Z45" s="446" t="s">
        <v>63</v>
      </c>
      <c r="AA45" s="632">
        <v>0</v>
      </c>
      <c r="AB45" s="236">
        <v>0</v>
      </c>
      <c r="AC45" s="236">
        <v>0</v>
      </c>
      <c r="AD45" s="236">
        <v>0</v>
      </c>
      <c r="AE45" s="447">
        <v>0</v>
      </c>
      <c r="AF45" s="237">
        <f t="shared" ref="AF45:AF52" si="24">AE45/$AE$63</f>
        <v>0</v>
      </c>
    </row>
    <row r="46" spans="1:32">
      <c r="A46" s="230" t="s">
        <v>99</v>
      </c>
      <c r="B46" s="446" t="s">
        <v>63</v>
      </c>
      <c r="C46" s="632">
        <f t="shared" si="20"/>
        <v>0</v>
      </c>
      <c r="D46" s="236">
        <v>0</v>
      </c>
      <c r="E46" s="236">
        <v>0</v>
      </c>
      <c r="F46" s="236">
        <f t="shared" si="21"/>
        <v>0</v>
      </c>
      <c r="G46" s="447">
        <f t="shared" si="21"/>
        <v>0</v>
      </c>
      <c r="H46" s="652">
        <f t="shared" si="22"/>
        <v>0</v>
      </c>
      <c r="I46" s="448"/>
      <c r="J46" s="446" t="s">
        <v>63</v>
      </c>
      <c r="K46" s="632">
        <v>0</v>
      </c>
      <c r="L46" s="236">
        <v>0</v>
      </c>
      <c r="M46" s="236">
        <v>0</v>
      </c>
      <c r="N46" s="236">
        <v>0</v>
      </c>
      <c r="O46" s="447">
        <v>0</v>
      </c>
      <c r="P46" s="652">
        <f t="shared" si="23"/>
        <v>0</v>
      </c>
      <c r="Q46" s="620"/>
      <c r="R46" s="446" t="s">
        <v>63</v>
      </c>
      <c r="S46" s="632">
        <v>0</v>
      </c>
      <c r="T46" s="236">
        <v>0</v>
      </c>
      <c r="U46" s="236">
        <v>0</v>
      </c>
      <c r="V46" s="236">
        <v>0</v>
      </c>
      <c r="W46" s="447">
        <v>0</v>
      </c>
      <c r="X46" s="237">
        <f t="shared" si="7"/>
        <v>0</v>
      </c>
      <c r="Y46" s="448"/>
      <c r="Z46" s="446" t="s">
        <v>63</v>
      </c>
      <c r="AA46" s="632">
        <v>0</v>
      </c>
      <c r="AB46" s="236">
        <v>0</v>
      </c>
      <c r="AC46" s="236">
        <v>0</v>
      </c>
      <c r="AD46" s="236">
        <v>0</v>
      </c>
      <c r="AE46" s="447">
        <v>0</v>
      </c>
      <c r="AF46" s="237">
        <f t="shared" si="24"/>
        <v>0</v>
      </c>
    </row>
    <row r="47" spans="1:32">
      <c r="A47" s="230" t="s">
        <v>100</v>
      </c>
      <c r="B47" s="446" t="s">
        <v>63</v>
      </c>
      <c r="C47" s="632">
        <f t="shared" si="20"/>
        <v>0</v>
      </c>
      <c r="D47" s="236">
        <v>0</v>
      </c>
      <c r="E47" s="236">
        <v>0</v>
      </c>
      <c r="F47" s="236">
        <f t="shared" si="21"/>
        <v>0</v>
      </c>
      <c r="G47" s="447">
        <f t="shared" si="21"/>
        <v>0</v>
      </c>
      <c r="H47" s="652">
        <f t="shared" si="22"/>
        <v>0</v>
      </c>
      <c r="I47" s="448"/>
      <c r="J47" s="446" t="s">
        <v>63</v>
      </c>
      <c r="K47" s="632">
        <v>0</v>
      </c>
      <c r="L47" s="236">
        <v>0</v>
      </c>
      <c r="M47" s="236">
        <v>0</v>
      </c>
      <c r="N47" s="236">
        <v>0</v>
      </c>
      <c r="O47" s="447">
        <v>0</v>
      </c>
      <c r="P47" s="652">
        <f t="shared" si="23"/>
        <v>0</v>
      </c>
      <c r="Q47" s="620"/>
      <c r="R47" s="446" t="s">
        <v>63</v>
      </c>
      <c r="S47" s="632">
        <v>0</v>
      </c>
      <c r="T47" s="236">
        <v>0</v>
      </c>
      <c r="U47" s="236">
        <v>0</v>
      </c>
      <c r="V47" s="236">
        <v>0</v>
      </c>
      <c r="W47" s="447">
        <v>0</v>
      </c>
      <c r="X47" s="237">
        <f t="shared" si="7"/>
        <v>0</v>
      </c>
      <c r="Y47" s="448"/>
      <c r="Z47" s="446" t="s">
        <v>63</v>
      </c>
      <c r="AA47" s="632">
        <v>0</v>
      </c>
      <c r="AB47" s="236">
        <v>0</v>
      </c>
      <c r="AC47" s="236">
        <v>0</v>
      </c>
      <c r="AD47" s="236">
        <v>0</v>
      </c>
      <c r="AE47" s="447">
        <v>0</v>
      </c>
      <c r="AF47" s="237">
        <f t="shared" si="24"/>
        <v>0</v>
      </c>
    </row>
    <row r="48" spans="1:32">
      <c r="A48" s="230" t="s">
        <v>101</v>
      </c>
      <c r="B48" s="446" t="s">
        <v>63</v>
      </c>
      <c r="C48" s="632">
        <f t="shared" si="20"/>
        <v>0</v>
      </c>
      <c r="D48" s="236">
        <v>0</v>
      </c>
      <c r="E48" s="236">
        <v>0</v>
      </c>
      <c r="F48" s="236">
        <f t="shared" si="21"/>
        <v>0</v>
      </c>
      <c r="G48" s="447">
        <f t="shared" si="21"/>
        <v>0</v>
      </c>
      <c r="H48" s="652">
        <f t="shared" si="22"/>
        <v>0</v>
      </c>
      <c r="I48" s="448"/>
      <c r="J48" s="446" t="s">
        <v>63</v>
      </c>
      <c r="K48" s="632">
        <v>0</v>
      </c>
      <c r="L48" s="236">
        <v>0</v>
      </c>
      <c r="M48" s="236">
        <v>0</v>
      </c>
      <c r="N48" s="236">
        <v>0</v>
      </c>
      <c r="O48" s="447">
        <v>0</v>
      </c>
      <c r="P48" s="652">
        <f t="shared" si="23"/>
        <v>0</v>
      </c>
      <c r="Q48" s="620"/>
      <c r="R48" s="446" t="s">
        <v>63</v>
      </c>
      <c r="S48" s="632">
        <v>0</v>
      </c>
      <c r="T48" s="236">
        <v>0</v>
      </c>
      <c r="U48" s="236">
        <v>0</v>
      </c>
      <c r="V48" s="236">
        <v>0</v>
      </c>
      <c r="W48" s="447">
        <v>0</v>
      </c>
      <c r="X48" s="237">
        <f t="shared" si="7"/>
        <v>0</v>
      </c>
      <c r="Y48" s="448"/>
      <c r="Z48" s="446" t="s">
        <v>63</v>
      </c>
      <c r="AA48" s="632">
        <v>0</v>
      </c>
      <c r="AB48" s="236">
        <v>0</v>
      </c>
      <c r="AC48" s="236">
        <v>0</v>
      </c>
      <c r="AD48" s="236">
        <v>0</v>
      </c>
      <c r="AE48" s="447">
        <v>0</v>
      </c>
      <c r="AF48" s="237">
        <f t="shared" si="24"/>
        <v>0</v>
      </c>
    </row>
    <row r="49" spans="1:32">
      <c r="A49" s="230" t="s">
        <v>102</v>
      </c>
      <c r="B49" s="446" t="s">
        <v>63</v>
      </c>
      <c r="C49" s="632">
        <f t="shared" si="20"/>
        <v>0</v>
      </c>
      <c r="D49" s="236">
        <v>0</v>
      </c>
      <c r="E49" s="236">
        <v>0</v>
      </c>
      <c r="F49" s="236">
        <f t="shared" si="21"/>
        <v>0</v>
      </c>
      <c r="G49" s="447">
        <f t="shared" si="21"/>
        <v>0</v>
      </c>
      <c r="H49" s="652">
        <f t="shared" si="22"/>
        <v>0</v>
      </c>
      <c r="I49" s="448"/>
      <c r="J49" s="446" t="s">
        <v>63</v>
      </c>
      <c r="K49" s="632">
        <v>0</v>
      </c>
      <c r="L49" s="236">
        <v>0</v>
      </c>
      <c r="M49" s="236">
        <v>0</v>
      </c>
      <c r="N49" s="236">
        <v>0</v>
      </c>
      <c r="O49" s="447">
        <v>0</v>
      </c>
      <c r="P49" s="652">
        <f t="shared" si="23"/>
        <v>0</v>
      </c>
      <c r="Q49" s="620"/>
      <c r="R49" s="446" t="s">
        <v>63</v>
      </c>
      <c r="S49" s="632">
        <v>0</v>
      </c>
      <c r="T49" s="236">
        <v>0</v>
      </c>
      <c r="U49" s="236">
        <v>0</v>
      </c>
      <c r="V49" s="236">
        <v>0</v>
      </c>
      <c r="W49" s="447">
        <v>0</v>
      </c>
      <c r="X49" s="237">
        <f t="shared" si="7"/>
        <v>0</v>
      </c>
      <c r="Y49" s="448"/>
      <c r="Z49" s="446" t="s">
        <v>63</v>
      </c>
      <c r="AA49" s="632">
        <v>0</v>
      </c>
      <c r="AB49" s="236">
        <v>0</v>
      </c>
      <c r="AC49" s="236">
        <v>0</v>
      </c>
      <c r="AD49" s="236">
        <v>0</v>
      </c>
      <c r="AE49" s="447">
        <v>0</v>
      </c>
      <c r="AF49" s="237">
        <f t="shared" si="24"/>
        <v>0</v>
      </c>
    </row>
    <row r="50" spans="1:32">
      <c r="A50" s="230" t="s">
        <v>103</v>
      </c>
      <c r="B50" s="446" t="s">
        <v>63</v>
      </c>
      <c r="C50" s="632">
        <f t="shared" si="20"/>
        <v>0</v>
      </c>
      <c r="D50" s="236">
        <v>0</v>
      </c>
      <c r="E50" s="236">
        <v>0</v>
      </c>
      <c r="F50" s="236">
        <f t="shared" si="21"/>
        <v>0</v>
      </c>
      <c r="G50" s="447">
        <f t="shared" si="21"/>
        <v>0</v>
      </c>
      <c r="H50" s="652">
        <f t="shared" si="22"/>
        <v>0</v>
      </c>
      <c r="I50" s="448"/>
      <c r="J50" s="446" t="s">
        <v>63</v>
      </c>
      <c r="K50" s="632">
        <v>0</v>
      </c>
      <c r="L50" s="236">
        <v>0</v>
      </c>
      <c r="M50" s="236">
        <v>0</v>
      </c>
      <c r="N50" s="236">
        <v>0</v>
      </c>
      <c r="O50" s="447">
        <v>0</v>
      </c>
      <c r="P50" s="652">
        <f t="shared" si="23"/>
        <v>0</v>
      </c>
      <c r="Q50" s="620"/>
      <c r="R50" s="446" t="s">
        <v>63</v>
      </c>
      <c r="S50" s="632">
        <v>0</v>
      </c>
      <c r="T50" s="236">
        <v>0</v>
      </c>
      <c r="U50" s="236">
        <v>0</v>
      </c>
      <c r="V50" s="236">
        <v>0</v>
      </c>
      <c r="W50" s="447">
        <v>0</v>
      </c>
      <c r="X50" s="237">
        <f t="shared" si="7"/>
        <v>0</v>
      </c>
      <c r="Y50" s="448"/>
      <c r="Z50" s="446" t="s">
        <v>63</v>
      </c>
      <c r="AA50" s="632">
        <v>0</v>
      </c>
      <c r="AB50" s="236">
        <v>0</v>
      </c>
      <c r="AC50" s="236">
        <v>0</v>
      </c>
      <c r="AD50" s="236">
        <v>0</v>
      </c>
      <c r="AE50" s="447">
        <v>0</v>
      </c>
      <c r="AF50" s="237">
        <f t="shared" si="24"/>
        <v>0</v>
      </c>
    </row>
    <row r="51" spans="1:32">
      <c r="A51" s="230" t="s">
        <v>104</v>
      </c>
      <c r="B51" s="446" t="s">
        <v>63</v>
      </c>
      <c r="C51" s="632">
        <f t="shared" si="20"/>
        <v>0</v>
      </c>
      <c r="D51" s="236">
        <v>0</v>
      </c>
      <c r="E51" s="236">
        <v>0</v>
      </c>
      <c r="F51" s="236">
        <f t="shared" si="21"/>
        <v>0</v>
      </c>
      <c r="G51" s="447">
        <f t="shared" si="21"/>
        <v>0</v>
      </c>
      <c r="H51" s="652">
        <f t="shared" si="22"/>
        <v>0</v>
      </c>
      <c r="I51" s="448"/>
      <c r="J51" s="446" t="s">
        <v>63</v>
      </c>
      <c r="K51" s="632">
        <v>0</v>
      </c>
      <c r="L51" s="236">
        <v>0</v>
      </c>
      <c r="M51" s="236">
        <v>0</v>
      </c>
      <c r="N51" s="236">
        <v>0</v>
      </c>
      <c r="O51" s="447">
        <v>0</v>
      </c>
      <c r="P51" s="652">
        <f t="shared" si="23"/>
        <v>0</v>
      </c>
      <c r="Q51" s="620"/>
      <c r="R51" s="446" t="s">
        <v>63</v>
      </c>
      <c r="S51" s="632">
        <v>0</v>
      </c>
      <c r="T51" s="236">
        <v>0</v>
      </c>
      <c r="U51" s="236">
        <v>0</v>
      </c>
      <c r="V51" s="236">
        <v>0</v>
      </c>
      <c r="W51" s="447">
        <v>0</v>
      </c>
      <c r="X51" s="237">
        <f t="shared" si="7"/>
        <v>0</v>
      </c>
      <c r="Y51" s="448"/>
      <c r="Z51" s="446" t="s">
        <v>63</v>
      </c>
      <c r="AA51" s="632">
        <v>0</v>
      </c>
      <c r="AB51" s="236">
        <v>0</v>
      </c>
      <c r="AC51" s="236">
        <v>0</v>
      </c>
      <c r="AD51" s="236">
        <v>0</v>
      </c>
      <c r="AE51" s="447">
        <v>0</v>
      </c>
      <c r="AF51" s="237">
        <f t="shared" si="24"/>
        <v>0</v>
      </c>
    </row>
    <row r="52" spans="1:32">
      <c r="A52" s="230" t="s">
        <v>105</v>
      </c>
      <c r="B52" s="446" t="s">
        <v>63</v>
      </c>
      <c r="C52" s="632">
        <f t="shared" si="20"/>
        <v>0</v>
      </c>
      <c r="D52" s="236">
        <v>0</v>
      </c>
      <c r="E52" s="236">
        <v>0</v>
      </c>
      <c r="F52" s="236">
        <f t="shared" si="21"/>
        <v>0</v>
      </c>
      <c r="G52" s="447">
        <f t="shared" si="21"/>
        <v>0</v>
      </c>
      <c r="H52" s="652">
        <f t="shared" si="22"/>
        <v>0</v>
      </c>
      <c r="I52" s="448"/>
      <c r="J52" s="446" t="s">
        <v>63</v>
      </c>
      <c r="K52" s="632">
        <v>0</v>
      </c>
      <c r="L52" s="236">
        <v>0</v>
      </c>
      <c r="M52" s="236">
        <v>0</v>
      </c>
      <c r="N52" s="236">
        <v>0</v>
      </c>
      <c r="O52" s="447">
        <v>0</v>
      </c>
      <c r="P52" s="652">
        <f t="shared" si="23"/>
        <v>0</v>
      </c>
      <c r="Q52" s="620"/>
      <c r="R52" s="446" t="s">
        <v>63</v>
      </c>
      <c r="S52" s="632">
        <v>0</v>
      </c>
      <c r="T52" s="236">
        <v>0</v>
      </c>
      <c r="U52" s="236">
        <v>0</v>
      </c>
      <c r="V52" s="236">
        <v>0</v>
      </c>
      <c r="W52" s="447">
        <v>0</v>
      </c>
      <c r="X52" s="237">
        <f t="shared" si="7"/>
        <v>0</v>
      </c>
      <c r="Y52" s="448"/>
      <c r="Z52" s="446" t="s">
        <v>63</v>
      </c>
      <c r="AA52" s="632">
        <v>0</v>
      </c>
      <c r="AB52" s="236">
        <v>0</v>
      </c>
      <c r="AC52" s="236">
        <v>0</v>
      </c>
      <c r="AD52" s="236">
        <v>0</v>
      </c>
      <c r="AE52" s="447">
        <v>0</v>
      </c>
      <c r="AF52" s="237">
        <f t="shared" si="24"/>
        <v>0</v>
      </c>
    </row>
    <row r="53" spans="1:32">
      <c r="A53" s="449" t="s">
        <v>18</v>
      </c>
      <c r="B53" s="448"/>
      <c r="C53" s="555"/>
      <c r="D53" s="239"/>
      <c r="E53" s="239"/>
      <c r="F53" s="239"/>
      <c r="G53" s="239"/>
      <c r="H53" s="616"/>
      <c r="I53" s="448"/>
      <c r="J53" s="448"/>
      <c r="K53" s="555"/>
      <c r="L53" s="239"/>
      <c r="M53" s="239"/>
      <c r="N53" s="239"/>
      <c r="O53" s="239"/>
      <c r="P53" s="616"/>
      <c r="Q53" s="620"/>
      <c r="R53" s="448"/>
      <c r="S53" s="555"/>
      <c r="T53" s="239"/>
      <c r="U53" s="239"/>
      <c r="V53" s="239"/>
      <c r="W53" s="239"/>
      <c r="X53" s="450"/>
      <c r="Y53" s="448"/>
      <c r="Z53" s="448"/>
      <c r="AA53" s="555"/>
      <c r="AB53" s="239"/>
      <c r="AC53" s="239"/>
      <c r="AD53" s="239"/>
      <c r="AE53" s="239"/>
      <c r="AF53" s="450"/>
    </row>
    <row r="54" spans="1:32">
      <c r="A54" s="230" t="s">
        <v>106</v>
      </c>
      <c r="B54" s="446" t="s">
        <v>63</v>
      </c>
      <c r="C54" s="632">
        <f t="shared" si="20"/>
        <v>0</v>
      </c>
      <c r="D54" s="236">
        <v>0</v>
      </c>
      <c r="E54" s="236">
        <v>0</v>
      </c>
      <c r="F54" s="236">
        <f t="shared" si="21"/>
        <v>0</v>
      </c>
      <c r="G54" s="447">
        <f t="shared" si="21"/>
        <v>0</v>
      </c>
      <c r="H54" s="652">
        <f>G54/$G$63</f>
        <v>0</v>
      </c>
      <c r="I54" s="448"/>
      <c r="J54" s="446" t="s">
        <v>63</v>
      </c>
      <c r="K54" s="632">
        <v>0</v>
      </c>
      <c r="L54" s="236">
        <v>0</v>
      </c>
      <c r="M54" s="236">
        <v>0</v>
      </c>
      <c r="N54" s="236">
        <v>0</v>
      </c>
      <c r="O54" s="447">
        <v>0</v>
      </c>
      <c r="P54" s="652">
        <f>O54/$O$63</f>
        <v>0</v>
      </c>
      <c r="Q54" s="621"/>
      <c r="R54" s="446" t="s">
        <v>63</v>
      </c>
      <c r="S54" s="632">
        <v>0</v>
      </c>
      <c r="T54" s="236">
        <v>0</v>
      </c>
      <c r="U54" s="236">
        <v>0</v>
      </c>
      <c r="V54" s="236">
        <v>0</v>
      </c>
      <c r="W54" s="447">
        <v>0</v>
      </c>
      <c r="X54" s="237">
        <f t="shared" si="7"/>
        <v>0</v>
      </c>
      <c r="Y54" s="448"/>
      <c r="Z54" s="446" t="s">
        <v>63</v>
      </c>
      <c r="AA54" s="632">
        <v>0</v>
      </c>
      <c r="AB54" s="236">
        <v>0</v>
      </c>
      <c r="AC54" s="236">
        <v>0</v>
      </c>
      <c r="AD54" s="236">
        <v>0</v>
      </c>
      <c r="AE54" s="447">
        <v>0</v>
      </c>
      <c r="AF54" s="237">
        <f>AE54/$AE$63</f>
        <v>0</v>
      </c>
    </row>
    <row r="55" spans="1:32">
      <c r="A55" s="230" t="s">
        <v>107</v>
      </c>
      <c r="B55" s="446" t="s">
        <v>63</v>
      </c>
      <c r="C55" s="632">
        <f t="shared" si="20"/>
        <v>0</v>
      </c>
      <c r="D55" s="236">
        <v>0</v>
      </c>
      <c r="E55" s="236">
        <v>0</v>
      </c>
      <c r="F55" s="236">
        <f t="shared" si="21"/>
        <v>0</v>
      </c>
      <c r="G55" s="447">
        <f t="shared" si="21"/>
        <v>0</v>
      </c>
      <c r="H55" s="652">
        <f t="shared" ref="H55:H56" si="25">G55/$G$63</f>
        <v>0</v>
      </c>
      <c r="I55" s="448"/>
      <c r="J55" s="446" t="s">
        <v>63</v>
      </c>
      <c r="K55" s="632">
        <v>0</v>
      </c>
      <c r="L55" s="236">
        <v>0</v>
      </c>
      <c r="M55" s="236">
        <v>0</v>
      </c>
      <c r="N55" s="236">
        <v>0</v>
      </c>
      <c r="O55" s="447">
        <v>0</v>
      </c>
      <c r="P55" s="652">
        <f t="shared" ref="P55:P56" si="26">O55/$O$63</f>
        <v>0</v>
      </c>
      <c r="Q55" s="620"/>
      <c r="R55" s="446" t="s">
        <v>63</v>
      </c>
      <c r="S55" s="632">
        <v>0</v>
      </c>
      <c r="T55" s="236">
        <v>0</v>
      </c>
      <c r="U55" s="236">
        <v>0</v>
      </c>
      <c r="V55" s="236">
        <v>0</v>
      </c>
      <c r="W55" s="447">
        <v>0</v>
      </c>
      <c r="X55" s="237">
        <f t="shared" si="7"/>
        <v>0</v>
      </c>
      <c r="Y55" s="448"/>
      <c r="Z55" s="446" t="s">
        <v>63</v>
      </c>
      <c r="AA55" s="632">
        <v>0</v>
      </c>
      <c r="AB55" s="236">
        <v>0</v>
      </c>
      <c r="AC55" s="236">
        <v>0</v>
      </c>
      <c r="AD55" s="236">
        <v>0</v>
      </c>
      <c r="AE55" s="447">
        <v>0</v>
      </c>
      <c r="AF55" s="237">
        <f t="shared" ref="AF55:AF56" si="27">AE55/$AE$63</f>
        <v>0</v>
      </c>
    </row>
    <row r="56" spans="1:32">
      <c r="A56" s="230" t="s">
        <v>108</v>
      </c>
      <c r="B56" s="446" t="s">
        <v>63</v>
      </c>
      <c r="C56" s="632">
        <f t="shared" si="20"/>
        <v>0</v>
      </c>
      <c r="D56" s="236">
        <v>0</v>
      </c>
      <c r="E56" s="236">
        <v>0</v>
      </c>
      <c r="F56" s="236">
        <f t="shared" si="21"/>
        <v>0</v>
      </c>
      <c r="G56" s="447">
        <f t="shared" si="21"/>
        <v>0</v>
      </c>
      <c r="H56" s="652">
        <f t="shared" si="25"/>
        <v>0</v>
      </c>
      <c r="I56" s="448"/>
      <c r="J56" s="446" t="s">
        <v>63</v>
      </c>
      <c r="K56" s="632">
        <v>0</v>
      </c>
      <c r="L56" s="236">
        <v>0</v>
      </c>
      <c r="M56" s="236">
        <v>0</v>
      </c>
      <c r="N56" s="236">
        <v>0</v>
      </c>
      <c r="O56" s="447">
        <v>0</v>
      </c>
      <c r="P56" s="652">
        <f t="shared" si="26"/>
        <v>0</v>
      </c>
      <c r="Q56" s="620"/>
      <c r="R56" s="446" t="s">
        <v>63</v>
      </c>
      <c r="S56" s="632">
        <v>0</v>
      </c>
      <c r="T56" s="236">
        <v>0</v>
      </c>
      <c r="U56" s="236">
        <v>0</v>
      </c>
      <c r="V56" s="236">
        <v>0</v>
      </c>
      <c r="W56" s="447">
        <v>0</v>
      </c>
      <c r="X56" s="237">
        <f t="shared" si="7"/>
        <v>0</v>
      </c>
      <c r="Y56" s="448"/>
      <c r="Z56" s="446" t="s">
        <v>63</v>
      </c>
      <c r="AA56" s="632">
        <v>0</v>
      </c>
      <c r="AB56" s="236">
        <v>0</v>
      </c>
      <c r="AC56" s="236">
        <v>0</v>
      </c>
      <c r="AD56" s="236">
        <v>0</v>
      </c>
      <c r="AE56" s="447">
        <v>0</v>
      </c>
      <c r="AF56" s="237">
        <f t="shared" si="27"/>
        <v>0</v>
      </c>
    </row>
    <row r="57" spans="1:32">
      <c r="A57" s="449" t="s">
        <v>109</v>
      </c>
      <c r="B57" s="448"/>
      <c r="C57" s="555"/>
      <c r="D57" s="239"/>
      <c r="E57" s="239"/>
      <c r="F57" s="239"/>
      <c r="G57" s="239"/>
      <c r="H57" s="616"/>
      <c r="I57" s="448"/>
      <c r="J57" s="448"/>
      <c r="K57" s="555"/>
      <c r="L57" s="239"/>
      <c r="M57" s="239"/>
      <c r="N57" s="239"/>
      <c r="O57" s="239"/>
      <c r="P57" s="616"/>
      <c r="Q57" s="448"/>
      <c r="R57" s="448"/>
      <c r="S57" s="555"/>
      <c r="T57" s="239"/>
      <c r="U57" s="239"/>
      <c r="V57" s="239"/>
      <c r="W57" s="239"/>
      <c r="X57" s="450"/>
      <c r="Y57" s="448"/>
      <c r="Z57" s="448"/>
      <c r="AA57" s="555"/>
      <c r="AB57" s="239"/>
      <c r="AC57" s="239"/>
      <c r="AD57" s="239"/>
      <c r="AE57" s="239"/>
      <c r="AF57" s="450"/>
    </row>
    <row r="58" spans="1:32">
      <c r="A58" s="230" t="s">
        <v>551</v>
      </c>
      <c r="B58" s="446" t="s">
        <v>63</v>
      </c>
      <c r="C58" s="632">
        <f t="shared" ref="C58" si="28">K58+S58</f>
        <v>123</v>
      </c>
      <c r="D58" s="236">
        <v>0</v>
      </c>
      <c r="E58" s="236">
        <v>0</v>
      </c>
      <c r="F58" s="236">
        <f t="shared" ref="F58:G58" si="29">N58+V58</f>
        <v>0</v>
      </c>
      <c r="G58" s="447">
        <f t="shared" si="29"/>
        <v>20910</v>
      </c>
      <c r="H58" s="652">
        <f t="shared" ref="H58" si="30">G58/$G$63</f>
        <v>4.0844472300718412E-4</v>
      </c>
      <c r="I58" s="448"/>
      <c r="J58" s="446" t="s">
        <v>63</v>
      </c>
      <c r="K58" s="632">
        <v>77</v>
      </c>
      <c r="L58" s="236">
        <v>0</v>
      </c>
      <c r="M58" s="236">
        <v>0</v>
      </c>
      <c r="N58" s="236">
        <v>0</v>
      </c>
      <c r="O58" s="447">
        <v>13090</v>
      </c>
      <c r="P58" s="652">
        <f t="shared" ref="P58" si="31">O58/$O$63</f>
        <v>6.3239517600664763E-4</v>
      </c>
      <c r="Q58" s="448"/>
      <c r="R58" s="446" t="s">
        <v>63</v>
      </c>
      <c r="S58" s="632">
        <v>46</v>
      </c>
      <c r="T58" s="236">
        <v>0</v>
      </c>
      <c r="U58" s="236">
        <v>0</v>
      </c>
      <c r="V58" s="236">
        <v>0</v>
      </c>
      <c r="W58" s="447">
        <v>7820</v>
      </c>
      <c r="X58" s="652">
        <f t="shared" ref="X58" si="32">W58/$O$63</f>
        <v>3.7779452073124402E-4</v>
      </c>
      <c r="Y58" s="448"/>
      <c r="Z58" s="446" t="s">
        <v>63</v>
      </c>
      <c r="AA58" s="632">
        <v>11</v>
      </c>
      <c r="AB58" s="236">
        <v>0</v>
      </c>
      <c r="AC58" s="236">
        <v>0</v>
      </c>
      <c r="AD58" s="236">
        <v>0</v>
      </c>
      <c r="AE58" s="447">
        <v>1870</v>
      </c>
      <c r="AF58" s="237">
        <f>AE58/$AE$63</f>
        <v>8.163826160558212E-5</v>
      </c>
    </row>
    <row r="59" spans="1:32">
      <c r="A59" s="449" t="s">
        <v>19</v>
      </c>
      <c r="B59" s="448"/>
      <c r="C59" s="555"/>
      <c r="D59" s="239"/>
      <c r="E59" s="239"/>
      <c r="F59" s="239"/>
      <c r="G59" s="239"/>
      <c r="H59" s="616"/>
      <c r="I59" s="448"/>
      <c r="J59" s="448"/>
      <c r="K59" s="555"/>
      <c r="L59" s="239"/>
      <c r="M59" s="239"/>
      <c r="N59" s="239"/>
      <c r="O59" s="239"/>
      <c r="P59" s="616"/>
      <c r="Q59" s="448"/>
      <c r="R59" s="448"/>
      <c r="S59" s="555"/>
      <c r="T59" s="239"/>
      <c r="U59" s="239"/>
      <c r="V59" s="239"/>
      <c r="W59" s="239"/>
      <c r="X59" s="450"/>
      <c r="Y59" s="448"/>
      <c r="Z59" s="448"/>
      <c r="AA59" s="555"/>
      <c r="AB59" s="239"/>
      <c r="AC59" s="239"/>
      <c r="AD59" s="239"/>
      <c r="AE59" s="239"/>
      <c r="AF59" s="450"/>
    </row>
    <row r="60" spans="1:32">
      <c r="A60" s="230" t="s">
        <v>110</v>
      </c>
      <c r="B60" s="446" t="s">
        <v>67</v>
      </c>
      <c r="C60" s="632">
        <f>K60+S60</f>
        <v>69232.598444620977</v>
      </c>
      <c r="D60" s="239"/>
      <c r="E60" s="239"/>
      <c r="F60" s="239"/>
      <c r="G60" s="447">
        <f>O60+W60</f>
        <v>14660087.165360041</v>
      </c>
      <c r="H60" s="652">
        <f>G60/$G$63</f>
        <v>0.28636227840825712</v>
      </c>
      <c r="I60" s="448"/>
      <c r="J60" s="446" t="s">
        <v>67</v>
      </c>
      <c r="K60" s="632">
        <v>31954.621482627419</v>
      </c>
      <c r="L60" s="325"/>
      <c r="M60" s="325"/>
      <c r="N60" s="685"/>
      <c r="O60" s="447">
        <v>7525877.4654933885</v>
      </c>
      <c r="P60" s="652">
        <f>O60/$O$63</f>
        <v>0.36358507291024861</v>
      </c>
      <c r="Q60" s="448"/>
      <c r="R60" s="446" t="s">
        <v>67</v>
      </c>
      <c r="S60" s="632">
        <v>37277.976961993561</v>
      </c>
      <c r="T60" s="325"/>
      <c r="U60" s="325"/>
      <c r="V60" s="685"/>
      <c r="W60" s="447">
        <v>7134209.6998666534</v>
      </c>
      <c r="X60" s="237">
        <f t="shared" ref="X60:X61" si="33">W60/$W$63</f>
        <v>0.23394598199175909</v>
      </c>
      <c r="Y60" s="448"/>
      <c r="Z60" s="446" t="s">
        <v>67</v>
      </c>
      <c r="AA60" s="632">
        <v>33239.277919471504</v>
      </c>
      <c r="AB60" s="325"/>
      <c r="AC60" s="325"/>
      <c r="AD60" s="685"/>
      <c r="AE60" s="447">
        <v>7011273.971265587</v>
      </c>
      <c r="AF60" s="237">
        <f>AE60/$AE$63</f>
        <v>0.30608995649978005</v>
      </c>
    </row>
    <row r="61" spans="1:32">
      <c r="A61" s="230" t="s">
        <v>111</v>
      </c>
      <c r="B61" s="446" t="s">
        <v>67</v>
      </c>
      <c r="C61" s="632">
        <f>K61+S61</f>
        <v>46172.247710833297</v>
      </c>
      <c r="D61" s="239"/>
      <c r="E61" s="239"/>
      <c r="F61" s="239"/>
      <c r="G61" s="447">
        <f>O61+W61</f>
        <v>695241.24154778977</v>
      </c>
      <c r="H61" s="652">
        <f>G61/$G$63</f>
        <v>1.3580469456105106E-2</v>
      </c>
      <c r="I61" s="448"/>
      <c r="J61" s="446" t="s">
        <v>67</v>
      </c>
      <c r="K61" s="632">
        <v>21311.011456286324</v>
      </c>
      <c r="L61" s="325"/>
      <c r="M61" s="325"/>
      <c r="N61" s="685"/>
      <c r="O61" s="447">
        <v>320955.40980199521</v>
      </c>
      <c r="P61" s="652">
        <f>O61/$O$63</f>
        <v>1.5505779440184756E-2</v>
      </c>
      <c r="Q61" s="448"/>
      <c r="R61" s="446" t="s">
        <v>67</v>
      </c>
      <c r="S61" s="632">
        <v>24861.236254546977</v>
      </c>
      <c r="T61" s="325"/>
      <c r="U61" s="325"/>
      <c r="V61" s="685"/>
      <c r="W61" s="447">
        <v>374285.83174579457</v>
      </c>
      <c r="X61" s="237">
        <f t="shared" si="33"/>
        <v>1.2273632278430065E-2</v>
      </c>
      <c r="Y61" s="448"/>
      <c r="Z61" s="446" t="s">
        <v>67</v>
      </c>
      <c r="AA61" s="632">
        <v>22167.767905673787</v>
      </c>
      <c r="AB61" s="325"/>
      <c r="AC61" s="325"/>
      <c r="AD61" s="685"/>
      <c r="AE61" s="447">
        <v>334201.41466668021</v>
      </c>
      <c r="AF61" s="237">
        <f>AE61/$AE$63</f>
        <v>1.4590172470328381E-2</v>
      </c>
    </row>
    <row r="62" spans="1:32">
      <c r="A62" s="454"/>
      <c r="B62" s="448"/>
      <c r="C62" s="556"/>
      <c r="D62" s="456"/>
      <c r="E62" s="554"/>
      <c r="F62" s="456"/>
      <c r="G62" s="556"/>
      <c r="H62" s="616"/>
      <c r="I62" s="448"/>
      <c r="J62" s="448"/>
      <c r="K62" s="556"/>
      <c r="L62" s="456"/>
      <c r="M62" s="554"/>
      <c r="N62" s="456"/>
      <c r="O62" s="556"/>
      <c r="P62" s="616"/>
      <c r="Q62" s="448"/>
      <c r="R62" s="448"/>
      <c r="S62" s="556"/>
      <c r="T62" s="456"/>
      <c r="U62" s="554"/>
      <c r="V62" s="456"/>
      <c r="W62" s="556"/>
      <c r="X62" s="450"/>
      <c r="Y62" s="448"/>
      <c r="Z62" s="448"/>
      <c r="AA62" s="455"/>
      <c r="AB62" s="456"/>
      <c r="AC62" s="554"/>
      <c r="AD62" s="456"/>
      <c r="AE62" s="556"/>
      <c r="AF62" s="450"/>
    </row>
    <row r="63" spans="1:32">
      <c r="A63" s="457" t="s">
        <v>112</v>
      </c>
      <c r="B63" s="446"/>
      <c r="C63" s="633"/>
      <c r="D63" s="260"/>
      <c r="E63" s="260"/>
      <c r="F63" s="247">
        <f>SUM(F9:F62)</f>
        <v>876011.30720004917</v>
      </c>
      <c r="G63" s="389">
        <f>SUM(G9:G62)</f>
        <v>51194197.946908511</v>
      </c>
      <c r="H63" s="616"/>
      <c r="I63" s="448"/>
      <c r="J63" s="446"/>
      <c r="K63" s="634"/>
      <c r="L63" s="260">
        <v>0</v>
      </c>
      <c r="M63" s="260">
        <v>0</v>
      </c>
      <c r="N63" s="247">
        <f>SUM(N9:N58)</f>
        <v>376225.13430002244</v>
      </c>
      <c r="O63" s="389">
        <f>SUM(O9:O61)</f>
        <v>20699082.625295676</v>
      </c>
      <c r="P63" s="616"/>
      <c r="Q63" s="448"/>
      <c r="R63" s="446"/>
      <c r="S63" s="634"/>
      <c r="T63" s="260">
        <v>0</v>
      </c>
      <c r="U63" s="260">
        <v>0</v>
      </c>
      <c r="V63" s="247">
        <f>SUM(V9:V58)</f>
        <v>499786.17290002666</v>
      </c>
      <c r="W63" s="389">
        <f>SUM(W9:W61)</f>
        <v>30495115.321612839</v>
      </c>
      <c r="X63" s="450"/>
      <c r="Y63" s="448"/>
      <c r="Z63" s="446"/>
      <c r="AA63" s="653"/>
      <c r="AB63" s="260">
        <v>0</v>
      </c>
      <c r="AC63" s="260">
        <v>0</v>
      </c>
      <c r="AD63" s="247">
        <f>SUM(AD9:AD58)</f>
        <v>318257.7865000281</v>
      </c>
      <c r="AE63" s="389">
        <f>SUM(AE9:AE61)</f>
        <v>22905926.255932625</v>
      </c>
      <c r="AF63" s="450"/>
    </row>
    <row r="64" spans="1:32">
      <c r="A64" s="458"/>
      <c r="B64" s="459"/>
      <c r="C64" s="555"/>
      <c r="D64" s="239"/>
      <c r="E64" s="239"/>
      <c r="F64" s="239"/>
      <c r="G64" s="239"/>
      <c r="H64" s="616"/>
      <c r="I64" s="448"/>
      <c r="J64" s="621"/>
      <c r="K64" s="555"/>
      <c r="L64" s="239"/>
      <c r="M64" s="239"/>
      <c r="N64" s="239"/>
      <c r="O64" s="456"/>
      <c r="P64" s="617"/>
      <c r="Q64" s="448"/>
      <c r="R64" s="621"/>
      <c r="S64" s="555"/>
      <c r="T64" s="239"/>
      <c r="U64" s="239"/>
      <c r="V64" s="239"/>
      <c r="W64" s="456"/>
      <c r="X64" s="587"/>
      <c r="Y64" s="448"/>
      <c r="Z64" s="621"/>
      <c r="AA64" s="238"/>
      <c r="AB64" s="239"/>
      <c r="AC64" s="239"/>
      <c r="AD64" s="239"/>
      <c r="AE64" s="456"/>
      <c r="AF64" s="587"/>
    </row>
    <row r="65" spans="1:32" ht="15" thickBot="1">
      <c r="A65" s="460" t="s">
        <v>113</v>
      </c>
      <c r="B65" s="461"/>
      <c r="C65" s="690">
        <f>K65+S65</f>
        <v>55139</v>
      </c>
      <c r="D65" s="626"/>
      <c r="E65" s="326"/>
      <c r="F65" s="326"/>
      <c r="G65" s="326"/>
      <c r="H65" s="326"/>
      <c r="I65" s="465"/>
      <c r="J65" s="461"/>
      <c r="K65" s="686">
        <v>25927</v>
      </c>
      <c r="L65" s="626"/>
      <c r="M65" s="326"/>
      <c r="N65" s="326"/>
      <c r="O65" s="326"/>
      <c r="P65" s="326"/>
      <c r="Q65" s="465"/>
      <c r="R65" s="461"/>
      <c r="S65" s="631">
        <v>29212</v>
      </c>
      <c r="T65" s="626"/>
      <c r="U65" s="326"/>
      <c r="V65" s="326"/>
      <c r="W65" s="326"/>
      <c r="X65" s="627"/>
      <c r="Y65" s="465"/>
      <c r="Z65" s="461"/>
      <c r="AA65" s="654">
        <v>26811</v>
      </c>
      <c r="AB65" s="462"/>
      <c r="AC65" s="463"/>
      <c r="AD65" s="463"/>
      <c r="AE65" s="463"/>
      <c r="AF65" s="464"/>
    </row>
    <row r="66" spans="1:32" ht="13.5" customHeight="1" thickBot="1">
      <c r="A66" s="466"/>
      <c r="B66" s="696"/>
      <c r="C66" s="691"/>
      <c r="D66" s="808"/>
      <c r="E66" s="809"/>
      <c r="F66" s="810"/>
      <c r="G66" s="684"/>
      <c r="H66" s="605"/>
      <c r="I66" s="605"/>
      <c r="J66" s="467"/>
      <c r="K66" s="687"/>
      <c r="L66" s="763"/>
      <c r="M66" s="764"/>
      <c r="N66" s="765"/>
      <c r="O66" s="684"/>
      <c r="P66" s="605"/>
      <c r="Q66" s="623"/>
      <c r="R66" s="618"/>
      <c r="S66" s="468"/>
      <c r="T66" s="808"/>
      <c r="U66" s="809" t="s">
        <v>504</v>
      </c>
      <c r="V66" s="810"/>
      <c r="W66" s="688"/>
      <c r="X66" s="605"/>
      <c r="Y66" s="605"/>
      <c r="Z66" s="467"/>
      <c r="AA66" s="607"/>
      <c r="AB66" s="808"/>
      <c r="AC66" s="809"/>
      <c r="AD66" s="810"/>
      <c r="AE66" s="684"/>
      <c r="AF66" s="605"/>
    </row>
    <row r="67" spans="1:32" ht="13.15" customHeight="1">
      <c r="A67" s="449" t="s">
        <v>114</v>
      </c>
      <c r="B67" s="448"/>
      <c r="C67" s="692" t="s">
        <v>115</v>
      </c>
      <c r="D67" s="556"/>
      <c r="E67" s="456"/>
      <c r="F67" s="456"/>
      <c r="G67" s="456"/>
      <c r="H67" s="450"/>
      <c r="I67" s="587"/>
      <c r="J67" s="469" t="s">
        <v>116</v>
      </c>
      <c r="K67" s="450"/>
      <c r="L67" s="455"/>
      <c r="M67" s="470"/>
      <c r="N67" s="470"/>
      <c r="O67" s="471"/>
      <c r="P67" s="472"/>
      <c r="Q67" s="624"/>
      <c r="R67" s="822" t="s">
        <v>117</v>
      </c>
      <c r="S67" s="823"/>
      <c r="T67" s="469"/>
      <c r="U67" s="470"/>
      <c r="V67" s="470"/>
      <c r="W67" s="471"/>
      <c r="X67" s="472"/>
      <c r="Y67" s="590"/>
      <c r="Z67" s="608" t="s">
        <v>118</v>
      </c>
      <c r="AA67" s="609"/>
      <c r="AB67" s="471"/>
      <c r="AC67" s="470"/>
      <c r="AD67" s="470"/>
      <c r="AE67" s="470"/>
      <c r="AF67" s="472"/>
    </row>
    <row r="68" spans="1:32">
      <c r="A68" s="230" t="s">
        <v>119</v>
      </c>
      <c r="B68" s="446" t="s">
        <v>67</v>
      </c>
      <c r="C68" s="693">
        <f>K68+S68</f>
        <v>41597</v>
      </c>
      <c r="D68" s="474"/>
      <c r="E68" s="474"/>
      <c r="F68" s="474"/>
      <c r="G68" s="474"/>
      <c r="H68" s="475"/>
      <c r="I68" s="476"/>
      <c r="J68" s="147" t="s">
        <v>67</v>
      </c>
      <c r="K68" s="693">
        <v>17877</v>
      </c>
      <c r="L68" s="473"/>
      <c r="M68" s="478"/>
      <c r="N68" s="474"/>
      <c r="O68" s="474"/>
      <c r="P68" s="479"/>
      <c r="Q68" s="446"/>
      <c r="R68" s="591" t="s">
        <v>67</v>
      </c>
      <c r="S68" s="727">
        <v>23720</v>
      </c>
      <c r="T68" s="473"/>
      <c r="U68" s="474"/>
      <c r="V68" s="474"/>
      <c r="W68" s="474"/>
      <c r="X68" s="475"/>
      <c r="Y68" s="593"/>
      <c r="Z68" s="147" t="s">
        <v>67</v>
      </c>
      <c r="AA68" s="727">
        <v>17729</v>
      </c>
      <c r="AB68" s="474"/>
      <c r="AC68" s="474"/>
      <c r="AD68" s="474"/>
      <c r="AE68" s="474"/>
      <c r="AF68" s="475"/>
    </row>
    <row r="69" spans="1:32">
      <c r="A69" s="230" t="s">
        <v>120</v>
      </c>
      <c r="B69" s="446" t="s">
        <v>67</v>
      </c>
      <c r="C69" s="693">
        <f>K69+S69</f>
        <v>11946</v>
      </c>
      <c r="D69" s="474"/>
      <c r="E69" s="474"/>
      <c r="F69" s="474"/>
      <c r="G69" s="474"/>
      <c r="H69" s="475"/>
      <c r="I69" s="476"/>
      <c r="J69" s="147" t="s">
        <v>67</v>
      </c>
      <c r="K69" s="693">
        <v>6826</v>
      </c>
      <c r="L69" s="473"/>
      <c r="M69" s="478"/>
      <c r="N69" s="776"/>
      <c r="O69" s="474"/>
      <c r="P69" s="479"/>
      <c r="Q69" s="446"/>
      <c r="R69" s="591" t="s">
        <v>67</v>
      </c>
      <c r="S69" s="727">
        <v>5120</v>
      </c>
      <c r="T69" s="473"/>
      <c r="U69" s="474"/>
      <c r="V69" s="776"/>
      <c r="W69" s="474"/>
      <c r="X69" s="475"/>
      <c r="Y69" s="593"/>
      <c r="Z69" s="147" t="s">
        <v>67</v>
      </c>
      <c r="AA69" s="727">
        <v>8928</v>
      </c>
      <c r="AB69" s="474"/>
      <c r="AC69" s="474"/>
      <c r="AD69" s="776"/>
      <c r="AE69" s="474"/>
      <c r="AF69" s="475"/>
    </row>
    <row r="70" spans="1:32">
      <c r="A70" s="230" t="s">
        <v>121</v>
      </c>
      <c r="B70" s="446" t="s">
        <v>67</v>
      </c>
      <c r="C70" s="693">
        <f>K70+S70</f>
        <v>3798</v>
      </c>
      <c r="D70" s="474"/>
      <c r="E70" s="672"/>
      <c r="F70" s="474"/>
      <c r="G70" s="474"/>
      <c r="H70" s="475"/>
      <c r="I70" s="476"/>
      <c r="J70" s="147" t="s">
        <v>67</v>
      </c>
      <c r="K70" s="693">
        <v>1763</v>
      </c>
      <c r="L70" s="473"/>
      <c r="M70" s="478"/>
      <c r="N70" s="776"/>
      <c r="O70" s="474"/>
      <c r="P70" s="479"/>
      <c r="Q70" s="446"/>
      <c r="R70" s="591" t="s">
        <v>67</v>
      </c>
      <c r="S70" s="727">
        <v>2035</v>
      </c>
      <c r="T70" s="473"/>
      <c r="U70" s="474"/>
      <c r="V70" s="776"/>
      <c r="W70" s="474"/>
      <c r="X70" s="475"/>
      <c r="Y70" s="593"/>
      <c r="Z70" s="147" t="s">
        <v>67</v>
      </c>
      <c r="AA70" s="727">
        <v>873</v>
      </c>
      <c r="AB70" s="474"/>
      <c r="AC70" s="474"/>
      <c r="AD70" s="776"/>
      <c r="AE70" s="474"/>
      <c r="AF70" s="475"/>
    </row>
    <row r="71" spans="1:32">
      <c r="A71" s="457" t="s">
        <v>122</v>
      </c>
      <c r="B71" s="446" t="s">
        <v>67</v>
      </c>
      <c r="C71" s="693">
        <f>SUM(C68:C70)</f>
        <v>57341</v>
      </c>
      <c r="D71" s="474"/>
      <c r="E71" s="474"/>
      <c r="F71" s="474"/>
      <c r="G71" s="474"/>
      <c r="H71" s="475"/>
      <c r="I71" s="268"/>
      <c r="J71" s="147" t="s">
        <v>67</v>
      </c>
      <c r="K71" s="610">
        <f>SUM(K68:K70)</f>
        <v>26466</v>
      </c>
      <c r="L71" s="473"/>
      <c r="M71" s="478"/>
      <c r="N71" s="474"/>
      <c r="O71" s="474"/>
      <c r="P71" s="479"/>
      <c r="Q71" s="625"/>
      <c r="R71" s="591" t="s">
        <v>67</v>
      </c>
      <c r="S71" s="610">
        <f>SUM(S68:S70)</f>
        <v>30875</v>
      </c>
      <c r="T71" s="583"/>
      <c r="U71" s="478"/>
      <c r="V71" s="474"/>
      <c r="W71" s="474"/>
      <c r="X71" s="475"/>
      <c r="Y71" s="593"/>
      <c r="Z71" s="147" t="s">
        <v>67</v>
      </c>
      <c r="AA71" s="610">
        <f>SUM(AA68:AA70)</f>
        <v>27530</v>
      </c>
      <c r="AB71" s="474"/>
      <c r="AC71" s="474"/>
      <c r="AD71" s="474"/>
      <c r="AE71" s="474"/>
      <c r="AF71" s="475"/>
    </row>
    <row r="72" spans="1:32" ht="14.25">
      <c r="A72" s="457" t="s">
        <v>123</v>
      </c>
      <c r="B72" s="446" t="s">
        <v>67</v>
      </c>
      <c r="C72" s="693">
        <f>K72+S72</f>
        <v>182265</v>
      </c>
      <c r="D72" s="474"/>
      <c r="E72" s="478"/>
      <c r="F72" s="474"/>
      <c r="G72" s="474"/>
      <c r="H72" s="479"/>
      <c r="I72" s="476"/>
      <c r="J72" s="147" t="s">
        <v>67</v>
      </c>
      <c r="K72" s="693">
        <v>153659</v>
      </c>
      <c r="L72" s="473"/>
      <c r="M72" s="478"/>
      <c r="N72" s="474"/>
      <c r="O72" s="474"/>
      <c r="P72" s="479"/>
      <c r="Q72" s="446"/>
      <c r="R72" s="591" t="s">
        <v>67</v>
      </c>
      <c r="S72" s="611">
        <v>28606</v>
      </c>
      <c r="T72" s="584"/>
      <c r="U72" s="478"/>
      <c r="V72" s="478"/>
      <c r="W72" s="474"/>
      <c r="X72" s="475"/>
      <c r="Y72" s="594"/>
      <c r="Z72" s="147" t="s">
        <v>67</v>
      </c>
      <c r="AA72" s="611" t="s">
        <v>12</v>
      </c>
      <c r="AB72" s="474"/>
      <c r="AC72" s="478"/>
      <c r="AD72" s="474"/>
      <c r="AE72" s="474"/>
      <c r="AF72" s="479"/>
    </row>
    <row r="73" spans="1:32">
      <c r="A73" s="457" t="s">
        <v>124</v>
      </c>
      <c r="B73" s="446" t="s">
        <v>125</v>
      </c>
      <c r="C73" s="694">
        <f>C71/C72</f>
        <v>0.31460236468877734</v>
      </c>
      <c r="D73" s="474"/>
      <c r="E73" s="478"/>
      <c r="F73" s="474"/>
      <c r="G73" s="474"/>
      <c r="H73" s="479"/>
      <c r="I73" s="476"/>
      <c r="J73" s="147" t="s">
        <v>125</v>
      </c>
      <c r="K73" s="612">
        <f>K71/K72</f>
        <v>0.17223852816951821</v>
      </c>
      <c r="L73" s="473"/>
      <c r="M73" s="478"/>
      <c r="N73" s="474"/>
      <c r="O73" s="474"/>
      <c r="P73" s="479"/>
      <c r="Q73" s="446"/>
      <c r="R73" s="591" t="s">
        <v>125</v>
      </c>
      <c r="S73" s="612">
        <f>S71/S72</f>
        <v>1.0793190239809831</v>
      </c>
      <c r="T73" s="584"/>
      <c r="U73" s="478"/>
      <c r="V73" s="478"/>
      <c r="W73" s="474"/>
      <c r="X73" s="475"/>
      <c r="Y73" s="594"/>
      <c r="Z73" s="147" t="s">
        <v>125</v>
      </c>
      <c r="AA73" s="612">
        <v>0</v>
      </c>
      <c r="AB73" s="474"/>
      <c r="AC73" s="478"/>
      <c r="AD73" s="474"/>
      <c r="AE73" s="474"/>
      <c r="AF73" s="479"/>
    </row>
    <row r="74" spans="1:32" ht="13.5" thickBot="1">
      <c r="A74" s="460" t="s">
        <v>126</v>
      </c>
      <c r="B74" s="461" t="s">
        <v>67</v>
      </c>
      <c r="C74" s="695">
        <f>K74+S74</f>
        <v>5061</v>
      </c>
      <c r="D74" s="483"/>
      <c r="E74" s="482"/>
      <c r="F74" s="483"/>
      <c r="G74" s="483"/>
      <c r="H74" s="484"/>
      <c r="I74" s="485"/>
      <c r="J74" s="480" t="s">
        <v>67</v>
      </c>
      <c r="K74" s="613">
        <v>3168</v>
      </c>
      <c r="L74" s="481"/>
      <c r="M74" s="482"/>
      <c r="N74" s="483"/>
      <c r="O74" s="483"/>
      <c r="P74" s="484"/>
      <c r="Q74" s="461"/>
      <c r="R74" s="592" t="s">
        <v>67</v>
      </c>
      <c r="S74" s="613">
        <v>1893</v>
      </c>
      <c r="T74" s="585"/>
      <c r="U74" s="482"/>
      <c r="V74" s="482"/>
      <c r="W74" s="483"/>
      <c r="X74" s="628"/>
      <c r="Y74" s="595"/>
      <c r="Z74" s="480" t="s">
        <v>67</v>
      </c>
      <c r="AA74" s="613">
        <v>3313</v>
      </c>
      <c r="AB74" s="483"/>
      <c r="AC74" s="482"/>
      <c r="AD74" s="483"/>
      <c r="AE74" s="483"/>
      <c r="AF74" s="484"/>
    </row>
    <row r="75" spans="1:32">
      <c r="A75" s="154"/>
      <c r="B75" s="154"/>
      <c r="C75" s="154"/>
      <c r="D75" s="154"/>
      <c r="E75" s="154"/>
      <c r="F75" s="154"/>
      <c r="G75" s="154"/>
      <c r="H75" s="154"/>
      <c r="I75" s="154"/>
      <c r="J75" s="153"/>
      <c r="K75" s="154"/>
      <c r="L75" s="154"/>
      <c r="M75" s="153"/>
      <c r="N75" s="326"/>
      <c r="O75" s="474"/>
      <c r="P75" s="153"/>
      <c r="Q75" s="153"/>
      <c r="R75" s="153"/>
      <c r="S75" s="153"/>
      <c r="T75" s="153"/>
      <c r="U75" s="153"/>
      <c r="V75" s="153"/>
      <c r="W75" s="153"/>
      <c r="X75" s="153"/>
      <c r="Y75" s="153"/>
      <c r="Z75" s="153"/>
      <c r="AA75" s="153"/>
      <c r="AB75" s="153"/>
      <c r="AC75" s="153"/>
      <c r="AD75" s="153"/>
      <c r="AE75" s="153"/>
      <c r="AF75" s="153"/>
    </row>
    <row r="76" spans="1:32" ht="14.25">
      <c r="A76" s="804" t="s">
        <v>127</v>
      </c>
      <c r="B76" s="804"/>
      <c r="C76" s="804"/>
      <c r="D76" s="804"/>
      <c r="E76" s="804"/>
      <c r="F76" s="804"/>
      <c r="G76" s="804"/>
      <c r="H76" s="804"/>
      <c r="I76" s="804"/>
      <c r="J76" s="804"/>
      <c r="K76" s="804"/>
      <c r="L76" s="804"/>
      <c r="M76" s="804"/>
      <c r="N76" s="804"/>
      <c r="O76" s="804"/>
      <c r="P76" s="804"/>
      <c r="Q76" s="153"/>
      <c r="R76" s="153"/>
      <c r="S76" s="153"/>
      <c r="T76" s="153"/>
      <c r="U76" s="153"/>
      <c r="V76" s="153"/>
      <c r="W76" s="153"/>
      <c r="X76" s="153"/>
      <c r="Y76" s="153"/>
      <c r="Z76" s="153"/>
      <c r="AA76" s="153"/>
      <c r="AB76" s="153"/>
      <c r="AC76" s="153"/>
      <c r="AD76" s="153"/>
      <c r="AE76" s="153"/>
      <c r="AF76" s="153"/>
    </row>
    <row r="77" spans="1:32" ht="14.25">
      <c r="A77" s="805" t="s">
        <v>128</v>
      </c>
      <c r="B77" s="805"/>
      <c r="C77" s="805"/>
      <c r="D77" s="805"/>
      <c r="E77" s="805"/>
      <c r="F77" s="805"/>
      <c r="G77" s="805"/>
      <c r="H77" s="805"/>
      <c r="I77" s="805"/>
      <c r="J77" s="805"/>
      <c r="K77" s="805"/>
      <c r="L77" s="805"/>
      <c r="M77" s="805"/>
      <c r="N77" s="805"/>
      <c r="O77" s="805"/>
      <c r="P77" s="805"/>
      <c r="Q77" s="153"/>
      <c r="R77" s="153"/>
      <c r="S77" s="153"/>
      <c r="T77" s="153"/>
      <c r="U77" s="153"/>
      <c r="V77" s="153"/>
      <c r="W77" s="153"/>
      <c r="X77" s="153"/>
      <c r="Y77" s="153"/>
      <c r="Z77" s="153"/>
      <c r="AA77" s="153"/>
      <c r="AB77" s="153"/>
      <c r="AC77" s="153"/>
      <c r="AD77" s="153"/>
      <c r="AE77" s="153"/>
      <c r="AF77" s="153"/>
    </row>
    <row r="78" spans="1:32">
      <c r="A78" s="806" t="s">
        <v>129</v>
      </c>
      <c r="B78" s="806"/>
      <c r="C78" s="806"/>
      <c r="D78" s="806"/>
      <c r="E78" s="806"/>
      <c r="F78" s="806"/>
      <c r="G78" s="806"/>
      <c r="H78" s="806"/>
      <c r="I78" s="806"/>
      <c r="J78" s="806"/>
      <c r="K78" s="806"/>
      <c r="L78" s="806"/>
      <c r="M78" s="806"/>
      <c r="N78" s="806"/>
      <c r="O78" s="806"/>
      <c r="P78" s="806"/>
      <c r="Q78" s="153"/>
      <c r="R78" s="153"/>
      <c r="S78" s="153"/>
      <c r="T78" s="153"/>
      <c r="U78" s="487"/>
      <c r="V78" s="153"/>
      <c r="W78" s="153"/>
      <c r="X78" s="153"/>
      <c r="Y78" s="153"/>
      <c r="Z78" s="153"/>
      <c r="AA78" s="153"/>
      <c r="AB78" s="153"/>
      <c r="AC78" s="153"/>
      <c r="AD78" s="153"/>
      <c r="AE78" s="153"/>
      <c r="AF78" s="153"/>
    </row>
    <row r="79" spans="1:32" ht="13.5" customHeight="1">
      <c r="A79" s="807" t="s">
        <v>130</v>
      </c>
      <c r="B79" s="807"/>
      <c r="C79" s="807"/>
      <c r="D79" s="807"/>
      <c r="E79" s="807"/>
      <c r="F79" s="807"/>
      <c r="G79" s="807"/>
      <c r="H79" s="807"/>
      <c r="I79" s="807"/>
      <c r="J79" s="807"/>
      <c r="K79" s="807"/>
      <c r="L79" s="807"/>
      <c r="M79" s="807"/>
      <c r="N79" s="807"/>
      <c r="O79" s="807"/>
      <c r="P79" s="807"/>
      <c r="Q79" s="153"/>
      <c r="R79" s="153"/>
      <c r="S79" s="153"/>
      <c r="T79" s="153"/>
      <c r="U79" s="153"/>
      <c r="V79" s="153"/>
      <c r="W79" s="153"/>
      <c r="X79" s="153"/>
      <c r="Y79" s="153"/>
      <c r="Z79" s="153"/>
      <c r="AA79" s="153"/>
      <c r="AB79" s="153"/>
      <c r="AC79" s="153"/>
      <c r="AD79" s="153"/>
      <c r="AE79" s="153"/>
      <c r="AF79" s="153"/>
    </row>
    <row r="80" spans="1:32" ht="27" customHeight="1">
      <c r="A80" s="824" t="s">
        <v>595</v>
      </c>
      <c r="B80" s="824"/>
      <c r="C80" s="824"/>
      <c r="D80" s="824"/>
      <c r="E80" s="824"/>
      <c r="F80" s="824"/>
      <c r="G80" s="824"/>
      <c r="H80" s="824"/>
      <c r="I80" s="824"/>
      <c r="J80" s="824"/>
      <c r="K80" s="824"/>
      <c r="L80" s="824"/>
      <c r="M80" s="824"/>
      <c r="N80" s="824"/>
      <c r="O80" s="824"/>
      <c r="P80" s="824"/>
      <c r="Q80" s="153"/>
      <c r="R80" s="153"/>
      <c r="S80" s="153"/>
      <c r="T80" s="153"/>
      <c r="U80" s="153"/>
      <c r="V80" s="153"/>
      <c r="W80" s="153"/>
      <c r="X80" s="153"/>
      <c r="Y80" s="153"/>
      <c r="Z80" s="153"/>
      <c r="AA80" s="153"/>
      <c r="AB80" s="153"/>
      <c r="AC80" s="153"/>
      <c r="AD80" s="153"/>
      <c r="AE80" s="153"/>
      <c r="AF80" s="153"/>
    </row>
    <row r="81" spans="1:32" ht="14.25">
      <c r="A81" s="805" t="s">
        <v>131</v>
      </c>
      <c r="B81" s="805"/>
      <c r="C81" s="805"/>
      <c r="D81" s="805"/>
      <c r="E81" s="805"/>
      <c r="F81" s="805"/>
      <c r="G81" s="805"/>
      <c r="H81" s="805"/>
      <c r="I81" s="805"/>
      <c r="J81" s="805"/>
      <c r="K81" s="805"/>
      <c r="L81" s="805"/>
      <c r="M81" s="805"/>
      <c r="N81" s="805"/>
      <c r="O81" s="805"/>
      <c r="P81" s="805"/>
      <c r="Q81" s="153"/>
      <c r="R81" s="153"/>
      <c r="S81" s="153"/>
      <c r="T81" s="153"/>
      <c r="U81" s="153"/>
      <c r="V81" s="153"/>
      <c r="W81" s="153"/>
      <c r="X81" s="153"/>
      <c r="Y81" s="153"/>
      <c r="Z81" s="153"/>
      <c r="AA81" s="153"/>
      <c r="AB81" s="153"/>
      <c r="AC81" s="153"/>
      <c r="AD81" s="153"/>
      <c r="AE81" s="153"/>
      <c r="AF81" s="153"/>
    </row>
    <row r="82" spans="1:32" ht="14.25">
      <c r="A82" s="805" t="s">
        <v>486</v>
      </c>
      <c r="B82" s="805"/>
      <c r="C82" s="805"/>
      <c r="D82" s="805"/>
      <c r="E82" s="805"/>
      <c r="F82" s="805"/>
      <c r="G82" s="805"/>
      <c r="H82" s="805"/>
      <c r="I82" s="805"/>
      <c r="J82" s="805"/>
      <c r="K82" s="805"/>
      <c r="L82" s="805"/>
      <c r="M82" s="805"/>
      <c r="N82" s="805"/>
      <c r="O82" s="805"/>
      <c r="P82" s="805"/>
      <c r="Q82" s="153"/>
      <c r="R82" s="153"/>
      <c r="S82" s="153"/>
      <c r="T82" s="153"/>
      <c r="U82" s="153"/>
      <c r="V82" s="153"/>
      <c r="W82" s="153"/>
      <c r="X82" s="153"/>
      <c r="Y82" s="153"/>
      <c r="Z82" s="153"/>
      <c r="AA82" s="153"/>
      <c r="AB82" s="153"/>
      <c r="AC82" s="153"/>
      <c r="AD82" s="153"/>
      <c r="AE82" s="153"/>
      <c r="AF82" s="153"/>
    </row>
    <row r="83" spans="1:32" ht="15.75" customHeight="1">
      <c r="A83" s="825" t="s">
        <v>132</v>
      </c>
      <c r="B83" s="825"/>
      <c r="C83" s="825"/>
      <c r="D83" s="825"/>
      <c r="E83" s="825"/>
      <c r="F83" s="825"/>
      <c r="G83" s="825"/>
      <c r="H83" s="825"/>
      <c r="I83" s="825"/>
      <c r="J83" s="825"/>
      <c r="K83" s="825"/>
      <c r="L83" s="825"/>
      <c r="M83" s="825"/>
      <c r="N83" s="825"/>
      <c r="O83" s="825"/>
      <c r="P83" s="825"/>
    </row>
    <row r="84" spans="1:32" ht="12.75" customHeight="1">
      <c r="A84" s="825" t="s">
        <v>133</v>
      </c>
      <c r="B84" s="825"/>
      <c r="C84" s="825"/>
      <c r="D84" s="825"/>
      <c r="E84" s="825"/>
      <c r="F84" s="825"/>
      <c r="G84" s="825"/>
      <c r="H84" s="825"/>
      <c r="I84" s="825"/>
      <c r="J84" s="825"/>
      <c r="K84" s="825"/>
      <c r="L84" s="825"/>
      <c r="M84" s="825"/>
      <c r="N84" s="825"/>
      <c r="O84" s="825"/>
      <c r="P84" s="825"/>
    </row>
    <row r="85" spans="1:32" ht="12.75" customHeight="1">
      <c r="A85" s="826" t="s">
        <v>134</v>
      </c>
      <c r="B85" s="826"/>
      <c r="C85" s="826"/>
      <c r="D85" s="826"/>
      <c r="E85" s="826"/>
      <c r="F85" s="826"/>
      <c r="G85" s="826"/>
      <c r="H85" s="826"/>
      <c r="I85" s="826"/>
      <c r="J85" s="826"/>
      <c r="K85" s="826"/>
      <c r="L85" s="826"/>
      <c r="M85" s="826"/>
      <c r="N85" s="826"/>
      <c r="O85" s="826"/>
      <c r="P85" s="826"/>
    </row>
    <row r="87" spans="1:32" ht="32.25" customHeight="1">
      <c r="A87" s="821"/>
      <c r="B87" s="821"/>
      <c r="C87" s="821"/>
      <c r="D87" s="821"/>
    </row>
  </sheetData>
  <mergeCells count="26">
    <mergeCell ref="A1:AF1"/>
    <mergeCell ref="A2:AF2"/>
    <mergeCell ref="A87:D87"/>
    <mergeCell ref="R67:S67"/>
    <mergeCell ref="A80:P80"/>
    <mergeCell ref="A81:P81"/>
    <mergeCell ref="A82:P82"/>
    <mergeCell ref="A83:P83"/>
    <mergeCell ref="A84:P84"/>
    <mergeCell ref="A85:P85"/>
    <mergeCell ref="A3:AF3"/>
    <mergeCell ref="A76:P76"/>
    <mergeCell ref="A77:P77"/>
    <mergeCell ref="A78:P78"/>
    <mergeCell ref="A79:P79"/>
    <mergeCell ref="D66:F66"/>
    <mergeCell ref="T66:V66"/>
    <mergeCell ref="AB66:AD66"/>
    <mergeCell ref="B5:H5"/>
    <mergeCell ref="J5:P5"/>
    <mergeCell ref="R5:X5"/>
    <mergeCell ref="Z5:AF5"/>
    <mergeCell ref="C6:H6"/>
    <mergeCell ref="K6:P6"/>
    <mergeCell ref="S6:X6"/>
    <mergeCell ref="AA6:AF6"/>
  </mergeCells>
  <printOptions horizontalCentered="1" verticalCentered="1" headings="1"/>
  <pageMargins left="0.25" right="0.25" top="0.5" bottom="0.5" header="0.5" footer="0.5"/>
  <pageSetup paperSize="17"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8"/>
  <sheetViews>
    <sheetView zoomScale="90" zoomScaleNormal="90" zoomScaleSheetLayoutView="80" workbookViewId="0">
      <selection activeCell="E83" sqref="E83"/>
    </sheetView>
  </sheetViews>
  <sheetFormatPr defaultColWidth="8.7109375" defaultRowHeight="12.75"/>
  <cols>
    <col min="1" max="1" width="41.5703125" style="35" customWidth="1"/>
    <col min="2" max="2" width="7.5703125" style="35" customWidth="1"/>
    <col min="3" max="3" width="10.28515625" style="35" customWidth="1"/>
    <col min="4" max="4" width="12.42578125" style="35" customWidth="1"/>
    <col min="5" max="5" width="9.7109375" style="35" customWidth="1"/>
    <col min="6" max="6" width="10.7109375" style="35" customWidth="1"/>
    <col min="7" max="7" width="11.42578125" style="35" customWidth="1"/>
    <col min="8" max="8" width="13.7109375" style="35" customWidth="1"/>
    <col min="9" max="16384" width="8.7109375" style="35"/>
  </cols>
  <sheetData>
    <row r="1" spans="1:8" ht="15.75">
      <c r="A1" s="828" t="s">
        <v>135</v>
      </c>
      <c r="B1" s="828"/>
      <c r="C1" s="828"/>
      <c r="D1" s="828"/>
      <c r="E1" s="828"/>
      <c r="F1" s="828"/>
      <c r="G1" s="828"/>
      <c r="H1" s="828"/>
    </row>
    <row r="2" spans="1:8" ht="15.75" customHeight="1">
      <c r="A2" s="794" t="s">
        <v>1</v>
      </c>
      <c r="B2" s="794"/>
      <c r="C2" s="794"/>
      <c r="D2" s="794"/>
      <c r="E2" s="794"/>
      <c r="F2" s="794"/>
      <c r="G2" s="794"/>
      <c r="H2" s="794"/>
    </row>
    <row r="3" spans="1:8" ht="15.75" customHeight="1">
      <c r="A3" s="799" t="s">
        <v>582</v>
      </c>
      <c r="B3" s="799"/>
      <c r="C3" s="799"/>
      <c r="D3" s="799"/>
      <c r="E3" s="799"/>
      <c r="F3" s="799"/>
      <c r="G3" s="799"/>
      <c r="H3" s="799"/>
    </row>
    <row r="4" spans="1:8" ht="16.5" thickBot="1">
      <c r="A4" s="563"/>
      <c r="B4" s="565"/>
      <c r="C4" s="13"/>
      <c r="D4" s="13"/>
      <c r="E4" s="13"/>
      <c r="F4" s="13"/>
      <c r="G4" s="11" t="s">
        <v>136</v>
      </c>
    </row>
    <row r="5" spans="1:8" ht="16.5" thickBot="1">
      <c r="A5" s="563"/>
      <c r="B5" s="320"/>
      <c r="C5" s="829" t="s">
        <v>137</v>
      </c>
      <c r="D5" s="829"/>
      <c r="E5" s="829"/>
      <c r="F5" s="829"/>
      <c r="G5" s="829"/>
      <c r="H5" s="830"/>
    </row>
    <row r="6" spans="1:8">
      <c r="A6" s="138"/>
      <c r="B6" s="138"/>
      <c r="C6" s="831" t="s">
        <v>46</v>
      </c>
      <c r="D6" s="832"/>
      <c r="E6" s="832"/>
      <c r="F6" s="832"/>
      <c r="G6" s="832"/>
      <c r="H6" s="833"/>
    </row>
    <row r="7" spans="1:8" ht="27">
      <c r="A7" s="132" t="s">
        <v>48</v>
      </c>
      <c r="B7" s="137" t="s">
        <v>49</v>
      </c>
      <c r="C7" s="143" t="s">
        <v>50</v>
      </c>
      <c r="D7" s="567" t="s">
        <v>138</v>
      </c>
      <c r="E7" s="567" t="s">
        <v>139</v>
      </c>
      <c r="F7" s="567" t="s">
        <v>140</v>
      </c>
      <c r="G7" s="567" t="s">
        <v>141</v>
      </c>
      <c r="H7" s="142" t="s">
        <v>55</v>
      </c>
    </row>
    <row r="8" spans="1:8">
      <c r="A8" s="131" t="s">
        <v>11</v>
      </c>
      <c r="B8" s="266"/>
      <c r="C8" s="228"/>
      <c r="D8" s="263"/>
      <c r="E8" s="263"/>
      <c r="F8" s="263"/>
      <c r="G8" s="263"/>
      <c r="H8" s="240"/>
    </row>
    <row r="9" spans="1:8">
      <c r="A9" s="135" t="s">
        <v>62</v>
      </c>
      <c r="B9" s="135" t="s">
        <v>63</v>
      </c>
      <c r="C9" s="235"/>
      <c r="D9" s="236"/>
      <c r="E9" s="236"/>
      <c r="F9" s="236"/>
      <c r="G9" s="125"/>
      <c r="H9" s="237">
        <v>0</v>
      </c>
    </row>
    <row r="10" spans="1:8">
      <c r="A10" s="135" t="s">
        <v>64</v>
      </c>
      <c r="B10" s="135" t="s">
        <v>63</v>
      </c>
      <c r="C10" s="235"/>
      <c r="D10" s="236"/>
      <c r="E10" s="236"/>
      <c r="F10" s="236"/>
      <c r="G10" s="125"/>
      <c r="H10" s="237">
        <v>0</v>
      </c>
    </row>
    <row r="11" spans="1:8" ht="14.25">
      <c r="A11" s="135" t="s">
        <v>142</v>
      </c>
      <c r="B11" s="135" t="s">
        <v>63</v>
      </c>
      <c r="C11" s="235"/>
      <c r="D11" s="236"/>
      <c r="E11" s="236"/>
      <c r="F11" s="236"/>
      <c r="G11" s="125"/>
      <c r="H11" s="237">
        <v>0</v>
      </c>
    </row>
    <row r="12" spans="1:8">
      <c r="A12" s="130" t="s">
        <v>13</v>
      </c>
      <c r="B12" s="176"/>
      <c r="C12" s="238"/>
      <c r="D12" s="239"/>
      <c r="E12" s="239"/>
      <c r="F12" s="239"/>
      <c r="G12" s="239"/>
      <c r="H12" s="240"/>
    </row>
    <row r="13" spans="1:8">
      <c r="A13" s="135" t="s">
        <v>66</v>
      </c>
      <c r="B13" s="135" t="s">
        <v>67</v>
      </c>
      <c r="C13" s="241"/>
      <c r="D13" s="242"/>
      <c r="E13" s="242"/>
      <c r="F13" s="242"/>
      <c r="G13" s="125"/>
      <c r="H13" s="237">
        <v>0</v>
      </c>
    </row>
    <row r="14" spans="1:8">
      <c r="A14" s="135" t="s">
        <v>68</v>
      </c>
      <c r="B14" s="135" t="s">
        <v>67</v>
      </c>
      <c r="C14" s="241"/>
      <c r="D14" s="242"/>
      <c r="E14" s="242"/>
      <c r="F14" s="242"/>
      <c r="G14" s="125"/>
      <c r="H14" s="237">
        <v>0</v>
      </c>
    </row>
    <row r="15" spans="1:8">
      <c r="A15" s="135" t="s">
        <v>69</v>
      </c>
      <c r="B15" s="135" t="s">
        <v>67</v>
      </c>
      <c r="C15" s="241"/>
      <c r="D15" s="242"/>
      <c r="E15" s="242"/>
      <c r="F15" s="242"/>
      <c r="G15" s="125"/>
      <c r="H15" s="237">
        <v>0</v>
      </c>
    </row>
    <row r="16" spans="1:8">
      <c r="A16" s="135" t="s">
        <v>70</v>
      </c>
      <c r="B16" s="135" t="s">
        <v>67</v>
      </c>
      <c r="C16" s="241"/>
      <c r="D16" s="242"/>
      <c r="E16" s="242"/>
      <c r="F16" s="242"/>
      <c r="G16" s="125"/>
      <c r="H16" s="237">
        <v>0</v>
      </c>
    </row>
    <row r="17" spans="1:8">
      <c r="A17" s="135" t="s">
        <v>71</v>
      </c>
      <c r="B17" s="135" t="s">
        <v>63</v>
      </c>
      <c r="C17" s="241"/>
      <c r="D17" s="242"/>
      <c r="E17" s="242"/>
      <c r="F17" s="242"/>
      <c r="G17" s="125"/>
      <c r="H17" s="237">
        <v>0</v>
      </c>
    </row>
    <row r="18" spans="1:8">
      <c r="A18" s="135" t="s">
        <v>72</v>
      </c>
      <c r="B18" s="135" t="s">
        <v>63</v>
      </c>
      <c r="C18" s="241"/>
      <c r="D18" s="242"/>
      <c r="E18" s="242"/>
      <c r="F18" s="242"/>
      <c r="G18" s="125"/>
      <c r="H18" s="237">
        <v>0</v>
      </c>
    </row>
    <row r="19" spans="1:8">
      <c r="A19" s="135" t="s">
        <v>73</v>
      </c>
      <c r="B19" s="135" t="s">
        <v>63</v>
      </c>
      <c r="C19" s="241"/>
      <c r="D19" s="242"/>
      <c r="E19" s="242"/>
      <c r="F19" s="242"/>
      <c r="G19" s="125"/>
      <c r="H19" s="237">
        <v>0</v>
      </c>
    </row>
    <row r="20" spans="1:8">
      <c r="A20" s="135" t="s">
        <v>74</v>
      </c>
      <c r="B20" s="135" t="s">
        <v>63</v>
      </c>
      <c r="C20" s="241"/>
      <c r="D20" s="242"/>
      <c r="E20" s="242"/>
      <c r="F20" s="242"/>
      <c r="G20" s="125"/>
      <c r="H20" s="237">
        <v>0</v>
      </c>
    </row>
    <row r="21" spans="1:8">
      <c r="A21" s="135" t="s">
        <v>75</v>
      </c>
      <c r="B21" s="135" t="s">
        <v>63</v>
      </c>
      <c r="C21" s="241"/>
      <c r="D21" s="242"/>
      <c r="E21" s="242"/>
      <c r="F21" s="242"/>
      <c r="G21" s="125"/>
      <c r="H21" s="237">
        <v>0</v>
      </c>
    </row>
    <row r="22" spans="1:8">
      <c r="A22" s="135" t="s">
        <v>76</v>
      </c>
      <c r="B22" s="135" t="s">
        <v>63</v>
      </c>
      <c r="C22" s="241"/>
      <c r="D22" s="242"/>
      <c r="E22" s="242"/>
      <c r="F22" s="242"/>
      <c r="G22" s="125"/>
      <c r="H22" s="237">
        <v>0</v>
      </c>
    </row>
    <row r="23" spans="1:8">
      <c r="A23" s="130" t="s">
        <v>14</v>
      </c>
      <c r="B23" s="176"/>
      <c r="C23" s="238"/>
      <c r="D23" s="239"/>
      <c r="E23" s="239"/>
      <c r="F23" s="239"/>
      <c r="G23" s="239"/>
      <c r="H23" s="240"/>
    </row>
    <row r="24" spans="1:8" s="10" customFormat="1" ht="14.25">
      <c r="A24" s="135" t="s">
        <v>143</v>
      </c>
      <c r="B24" s="135" t="s">
        <v>67</v>
      </c>
      <c r="C24" s="243"/>
      <c r="D24" s="244"/>
      <c r="E24" s="244"/>
      <c r="F24" s="244"/>
      <c r="G24" s="125"/>
      <c r="H24" s="237">
        <v>0</v>
      </c>
    </row>
    <row r="25" spans="1:8">
      <c r="A25" s="135" t="s">
        <v>78</v>
      </c>
      <c r="B25" s="135" t="s">
        <v>67</v>
      </c>
      <c r="C25" s="246"/>
      <c r="D25" s="247"/>
      <c r="E25" s="247"/>
      <c r="F25" s="247"/>
      <c r="G25" s="247"/>
      <c r="H25" s="245">
        <v>0</v>
      </c>
    </row>
    <row r="26" spans="1:8">
      <c r="A26" s="134" t="s">
        <v>79</v>
      </c>
      <c r="B26" s="134" t="s">
        <v>67</v>
      </c>
      <c r="C26" s="248"/>
      <c r="D26" s="249"/>
      <c r="E26" s="249"/>
      <c r="F26" s="249"/>
      <c r="G26" s="125"/>
      <c r="H26" s="237">
        <v>0</v>
      </c>
    </row>
    <row r="27" spans="1:8">
      <c r="A27" s="130" t="s">
        <v>80</v>
      </c>
      <c r="B27" s="176"/>
      <c r="C27" s="238"/>
      <c r="D27" s="239"/>
      <c r="E27" s="239"/>
      <c r="F27" s="239"/>
      <c r="G27" s="239"/>
      <c r="H27" s="240"/>
    </row>
    <row r="28" spans="1:8">
      <c r="A28" s="135" t="s">
        <v>81</v>
      </c>
      <c r="B28" s="135" t="s">
        <v>63</v>
      </c>
      <c r="C28" s="250"/>
      <c r="D28" s="251"/>
      <c r="E28" s="251"/>
      <c r="F28" s="251"/>
      <c r="G28" s="125"/>
      <c r="H28" s="237">
        <v>0</v>
      </c>
    </row>
    <row r="29" spans="1:8">
      <c r="A29" s="135" t="s">
        <v>82</v>
      </c>
      <c r="B29" s="135" t="s">
        <v>63</v>
      </c>
      <c r="C29" s="250"/>
      <c r="D29" s="251"/>
      <c r="E29" s="251"/>
      <c r="F29" s="251"/>
      <c r="G29" s="125"/>
      <c r="H29" s="237">
        <v>0</v>
      </c>
    </row>
    <row r="30" spans="1:8">
      <c r="A30" s="135" t="s">
        <v>83</v>
      </c>
      <c r="B30" s="135" t="s">
        <v>63</v>
      </c>
      <c r="C30" s="250"/>
      <c r="D30" s="251"/>
      <c r="E30" s="251"/>
      <c r="F30" s="251"/>
      <c r="G30" s="125"/>
      <c r="H30" s="237">
        <v>0</v>
      </c>
    </row>
    <row r="31" spans="1:8">
      <c r="A31" s="135" t="s">
        <v>84</v>
      </c>
      <c r="B31" s="135" t="s">
        <v>63</v>
      </c>
      <c r="C31" s="250"/>
      <c r="D31" s="251"/>
      <c r="E31" s="251"/>
      <c r="F31" s="251"/>
      <c r="G31" s="125"/>
      <c r="H31" s="237">
        <v>0</v>
      </c>
    </row>
    <row r="32" spans="1:8">
      <c r="A32" s="135" t="s">
        <v>85</v>
      </c>
      <c r="B32" s="135" t="s">
        <v>63</v>
      </c>
      <c r="C32" s="250"/>
      <c r="D32" s="251"/>
      <c r="E32" s="251"/>
      <c r="F32" s="251"/>
      <c r="G32" s="125"/>
      <c r="H32" s="237">
        <v>0</v>
      </c>
    </row>
    <row r="33" spans="1:8">
      <c r="A33" s="135" t="s">
        <v>86</v>
      </c>
      <c r="B33" s="135" t="s">
        <v>63</v>
      </c>
      <c r="C33" s="250"/>
      <c r="D33" s="251"/>
      <c r="E33" s="251"/>
      <c r="F33" s="251"/>
      <c r="G33" s="125"/>
      <c r="H33" s="237">
        <v>0</v>
      </c>
    </row>
    <row r="34" spans="1:8">
      <c r="A34" s="135" t="s">
        <v>87</v>
      </c>
      <c r="B34" s="135" t="s">
        <v>63</v>
      </c>
      <c r="C34" s="250"/>
      <c r="D34" s="251"/>
      <c r="E34" s="251"/>
      <c r="F34" s="251"/>
      <c r="G34" s="125"/>
      <c r="H34" s="237">
        <v>0</v>
      </c>
    </row>
    <row r="35" spans="1:8">
      <c r="A35" s="135" t="s">
        <v>88</v>
      </c>
      <c r="B35" s="135" t="s">
        <v>67</v>
      </c>
      <c r="C35" s="250"/>
      <c r="D35" s="251"/>
      <c r="E35" s="251"/>
      <c r="F35" s="251"/>
      <c r="G35" s="125"/>
      <c r="H35" s="237">
        <v>0</v>
      </c>
    </row>
    <row r="36" spans="1:8">
      <c r="A36" s="135" t="s">
        <v>89</v>
      </c>
      <c r="B36" s="135" t="s">
        <v>67</v>
      </c>
      <c r="C36" s="250"/>
      <c r="D36" s="251"/>
      <c r="E36" s="251"/>
      <c r="F36" s="251"/>
      <c r="G36" s="125"/>
      <c r="H36" s="237">
        <v>0</v>
      </c>
    </row>
    <row r="37" spans="1:8">
      <c r="A37" s="135" t="s">
        <v>90</v>
      </c>
      <c r="B37" s="135" t="s">
        <v>67</v>
      </c>
      <c r="C37" s="250"/>
      <c r="D37" s="251"/>
      <c r="E37" s="251"/>
      <c r="F37" s="251"/>
      <c r="G37" s="125"/>
      <c r="H37" s="237">
        <v>0</v>
      </c>
    </row>
    <row r="38" spans="1:8">
      <c r="A38" s="135" t="s">
        <v>91</v>
      </c>
      <c r="B38" s="135" t="s">
        <v>67</v>
      </c>
      <c r="C38" s="250"/>
      <c r="D38" s="251"/>
      <c r="E38" s="251"/>
      <c r="F38" s="251"/>
      <c r="G38" s="125"/>
      <c r="H38" s="237">
        <v>0</v>
      </c>
    </row>
    <row r="39" spans="1:8">
      <c r="A39" s="135" t="s">
        <v>92</v>
      </c>
      <c r="B39" s="135" t="s">
        <v>67</v>
      </c>
      <c r="C39" s="250"/>
      <c r="D39" s="251"/>
      <c r="E39" s="251"/>
      <c r="F39" s="251"/>
      <c r="G39" s="125"/>
      <c r="H39" s="237">
        <v>0</v>
      </c>
    </row>
    <row r="40" spans="1:8">
      <c r="A40" s="130" t="s">
        <v>93</v>
      </c>
      <c r="B40" s="176"/>
      <c r="C40" s="238"/>
      <c r="D40" s="239"/>
      <c r="E40" s="239"/>
      <c r="F40" s="239"/>
      <c r="G40" s="252"/>
      <c r="H40" s="240"/>
    </row>
    <row r="41" spans="1:8">
      <c r="A41" s="135" t="s">
        <v>94</v>
      </c>
      <c r="B41" s="135" t="s">
        <v>67</v>
      </c>
      <c r="C41" s="253"/>
      <c r="D41" s="254"/>
      <c r="E41" s="254"/>
      <c r="F41" s="254"/>
      <c r="G41" s="125"/>
      <c r="H41" s="237">
        <v>0</v>
      </c>
    </row>
    <row r="42" spans="1:8">
      <c r="A42" s="135" t="s">
        <v>95</v>
      </c>
      <c r="B42" s="135" t="s">
        <v>67</v>
      </c>
      <c r="C42" s="253"/>
      <c r="D42" s="254"/>
      <c r="E42" s="254"/>
      <c r="F42" s="254"/>
      <c r="G42" s="125"/>
      <c r="H42" s="237">
        <v>0</v>
      </c>
    </row>
    <row r="43" spans="1:8">
      <c r="A43" s="130" t="s">
        <v>96</v>
      </c>
      <c r="B43" s="176"/>
      <c r="C43" s="238"/>
      <c r="D43" s="239"/>
      <c r="E43" s="239"/>
      <c r="F43" s="239"/>
      <c r="G43" s="239"/>
      <c r="H43" s="240"/>
    </row>
    <row r="44" spans="1:8">
      <c r="A44" s="135" t="s">
        <v>97</v>
      </c>
      <c r="B44" s="135" t="s">
        <v>63</v>
      </c>
      <c r="C44" s="255"/>
      <c r="D44" s="256"/>
      <c r="E44" s="256"/>
      <c r="F44" s="256"/>
      <c r="G44" s="125"/>
      <c r="H44" s="237">
        <v>0</v>
      </c>
    </row>
    <row r="45" spans="1:8">
      <c r="A45" s="135" t="s">
        <v>98</v>
      </c>
      <c r="B45" s="135" t="s">
        <v>63</v>
      </c>
      <c r="C45" s="255"/>
      <c r="D45" s="256"/>
      <c r="E45" s="256"/>
      <c r="F45" s="256"/>
      <c r="G45" s="125"/>
      <c r="H45" s="237">
        <v>0</v>
      </c>
    </row>
    <row r="46" spans="1:8">
      <c r="A46" s="135" t="s">
        <v>99</v>
      </c>
      <c r="B46" s="135" t="s">
        <v>63</v>
      </c>
      <c r="C46" s="255"/>
      <c r="D46" s="256"/>
      <c r="E46" s="256"/>
      <c r="F46" s="256"/>
      <c r="G46" s="125"/>
      <c r="H46" s="237">
        <v>0</v>
      </c>
    </row>
    <row r="47" spans="1:8">
      <c r="A47" s="135" t="s">
        <v>100</v>
      </c>
      <c r="B47" s="135" t="s">
        <v>63</v>
      </c>
      <c r="C47" s="255"/>
      <c r="D47" s="256"/>
      <c r="E47" s="256"/>
      <c r="F47" s="256"/>
      <c r="G47" s="125"/>
      <c r="H47" s="237">
        <v>0</v>
      </c>
    </row>
    <row r="48" spans="1:8">
      <c r="A48" s="135" t="s">
        <v>101</v>
      </c>
      <c r="B48" s="135" t="s">
        <v>63</v>
      </c>
      <c r="C48" s="255"/>
      <c r="D48" s="256"/>
      <c r="E48" s="256"/>
      <c r="F48" s="256"/>
      <c r="G48" s="125"/>
      <c r="H48" s="237">
        <v>0</v>
      </c>
    </row>
    <row r="49" spans="1:9">
      <c r="A49" s="135" t="s">
        <v>102</v>
      </c>
      <c r="B49" s="135" t="s">
        <v>63</v>
      </c>
      <c r="C49" s="255"/>
      <c r="D49" s="256"/>
      <c r="E49" s="256"/>
      <c r="F49" s="256"/>
      <c r="G49" s="125"/>
      <c r="H49" s="237">
        <v>0</v>
      </c>
    </row>
    <row r="50" spans="1:9">
      <c r="A50" s="135" t="s">
        <v>103</v>
      </c>
      <c r="B50" s="135" t="s">
        <v>63</v>
      </c>
      <c r="C50" s="255"/>
      <c r="D50" s="256"/>
      <c r="E50" s="256"/>
      <c r="F50" s="256"/>
      <c r="G50" s="125"/>
      <c r="H50" s="237">
        <v>0</v>
      </c>
    </row>
    <row r="51" spans="1:9">
      <c r="A51" s="135" t="s">
        <v>104</v>
      </c>
      <c r="B51" s="135" t="s">
        <v>63</v>
      </c>
      <c r="C51" s="255"/>
      <c r="D51" s="256"/>
      <c r="E51" s="256"/>
      <c r="F51" s="256"/>
      <c r="G51" s="125"/>
      <c r="H51" s="237">
        <v>0</v>
      </c>
    </row>
    <row r="52" spans="1:9">
      <c r="A52" s="135" t="s">
        <v>105</v>
      </c>
      <c r="B52" s="135" t="s">
        <v>63</v>
      </c>
      <c r="C52" s="255"/>
      <c r="D52" s="256"/>
      <c r="E52" s="256"/>
      <c r="F52" s="256"/>
      <c r="G52" s="125"/>
      <c r="H52" s="237">
        <v>0</v>
      </c>
    </row>
    <row r="53" spans="1:9">
      <c r="A53" s="130" t="s">
        <v>18</v>
      </c>
      <c r="B53" s="176"/>
      <c r="C53" s="238"/>
      <c r="D53" s="239"/>
      <c r="E53" s="239"/>
      <c r="F53" s="239"/>
      <c r="G53" s="239"/>
      <c r="H53" s="240"/>
    </row>
    <row r="54" spans="1:9">
      <c r="A54" s="135" t="s">
        <v>106</v>
      </c>
      <c r="B54" s="135" t="s">
        <v>63</v>
      </c>
      <c r="C54" s="257"/>
      <c r="D54" s="258"/>
      <c r="E54" s="258"/>
      <c r="F54" s="258"/>
      <c r="G54" s="125"/>
      <c r="H54" s="237">
        <v>0</v>
      </c>
    </row>
    <row r="55" spans="1:9">
      <c r="A55" s="135" t="s">
        <v>107</v>
      </c>
      <c r="B55" s="135" t="s">
        <v>63</v>
      </c>
      <c r="C55" s="257"/>
      <c r="D55" s="258"/>
      <c r="E55" s="258"/>
      <c r="F55" s="258"/>
      <c r="G55" s="125"/>
      <c r="H55" s="237">
        <v>0</v>
      </c>
    </row>
    <row r="56" spans="1:9">
      <c r="A56" s="135" t="s">
        <v>108</v>
      </c>
      <c r="B56" s="135" t="s">
        <v>63</v>
      </c>
      <c r="C56" s="257"/>
      <c r="D56" s="258"/>
      <c r="E56" s="258"/>
      <c r="F56" s="258"/>
      <c r="G56" s="125"/>
      <c r="H56" s="237">
        <v>0</v>
      </c>
    </row>
    <row r="57" spans="1:9">
      <c r="A57" s="130" t="s">
        <v>109</v>
      </c>
      <c r="B57" s="176"/>
      <c r="C57" s="238"/>
      <c r="D57" s="239"/>
      <c r="E57" s="239"/>
      <c r="F57" s="239"/>
      <c r="G57" s="239"/>
      <c r="H57" s="240"/>
    </row>
    <row r="58" spans="1:9">
      <c r="A58" s="135"/>
      <c r="B58" s="135"/>
      <c r="C58" s="259"/>
      <c r="D58" s="260"/>
      <c r="E58" s="260"/>
      <c r="F58" s="260"/>
      <c r="G58" s="260"/>
      <c r="H58" s="261"/>
    </row>
    <row r="59" spans="1:9">
      <c r="A59" s="130" t="s">
        <v>19</v>
      </c>
      <c r="B59" s="176"/>
      <c r="C59" s="238"/>
      <c r="D59" s="239"/>
      <c r="E59" s="239"/>
      <c r="F59" s="239"/>
      <c r="G59" s="239"/>
      <c r="H59" s="240"/>
    </row>
    <row r="60" spans="1:9">
      <c r="A60" s="135" t="s">
        <v>110</v>
      </c>
      <c r="B60" s="135" t="s">
        <v>67</v>
      </c>
      <c r="C60" s="262"/>
      <c r="D60" s="239"/>
      <c r="E60" s="239"/>
      <c r="F60" s="239"/>
      <c r="G60" s="125">
        <v>0</v>
      </c>
      <c r="H60" s="237">
        <v>0</v>
      </c>
    </row>
    <row r="61" spans="1:9">
      <c r="A61" s="135" t="s">
        <v>111</v>
      </c>
      <c r="B61" s="135" t="s">
        <v>67</v>
      </c>
      <c r="C61" s="262"/>
      <c r="D61" s="239"/>
      <c r="E61" s="239"/>
      <c r="F61" s="239"/>
      <c r="G61" s="125">
        <v>0</v>
      </c>
      <c r="H61" s="237">
        <v>0</v>
      </c>
      <c r="I61" s="11" t="s">
        <v>144</v>
      </c>
    </row>
    <row r="62" spans="1:9">
      <c r="A62" s="176"/>
      <c r="B62" s="176"/>
      <c r="C62" s="263"/>
      <c r="D62" s="263"/>
      <c r="E62" s="239"/>
      <c r="F62" s="263"/>
      <c r="G62" s="263"/>
      <c r="H62" s="240"/>
    </row>
    <row r="63" spans="1:9">
      <c r="A63" s="129" t="s">
        <v>112</v>
      </c>
      <c r="B63" s="135"/>
      <c r="C63" s="2"/>
      <c r="D63" s="260">
        <f>SUM(D9:D62)</f>
        <v>0</v>
      </c>
      <c r="E63" s="260">
        <f t="shared" ref="E63:G63" si="0">SUM(E9:E62)</f>
        <v>0</v>
      </c>
      <c r="F63" s="260">
        <f t="shared" si="0"/>
        <v>0</v>
      </c>
      <c r="G63" s="265">
        <f t="shared" si="0"/>
        <v>0</v>
      </c>
      <c r="H63" s="237">
        <v>0</v>
      </c>
    </row>
    <row r="64" spans="1:9">
      <c r="A64" s="266"/>
      <c r="B64" s="176"/>
      <c r="C64" s="263" t="s">
        <v>136</v>
      </c>
      <c r="D64" s="263"/>
      <c r="E64" s="263"/>
      <c r="F64" s="263"/>
      <c r="G64" s="263"/>
      <c r="H64" s="272"/>
    </row>
    <row r="65" spans="1:8" ht="15" thickBot="1">
      <c r="A65" s="128" t="s">
        <v>145</v>
      </c>
      <c r="B65" s="372"/>
      <c r="C65" s="373"/>
      <c r="D65" s="374"/>
      <c r="E65" s="374"/>
      <c r="F65" s="374"/>
      <c r="G65" s="374"/>
      <c r="H65" s="375"/>
    </row>
    <row r="66" spans="1:8" s="274" customFormat="1" ht="13.5" customHeight="1" thickBot="1">
      <c r="A66" s="273"/>
      <c r="B66" s="378"/>
      <c r="C66" s="379"/>
      <c r="D66" s="379"/>
      <c r="E66" s="379"/>
      <c r="F66" s="379"/>
      <c r="G66" s="379"/>
      <c r="H66" s="380"/>
    </row>
    <row r="67" spans="1:8" s="274" customFormat="1">
      <c r="A67" s="275" t="s">
        <v>552</v>
      </c>
      <c r="B67" s="376"/>
      <c r="C67" s="377"/>
      <c r="D67" s="377" t="s">
        <v>9</v>
      </c>
      <c r="E67" s="126"/>
      <c r="F67" s="126"/>
    </row>
    <row r="68" spans="1:8" s="274" customFormat="1">
      <c r="A68" s="264"/>
      <c r="B68" s="2"/>
      <c r="C68" s="227"/>
      <c r="D68" s="321"/>
      <c r="E68" s="269"/>
      <c r="F68" s="280"/>
    </row>
    <row r="69" spans="1:8" s="274" customFormat="1">
      <c r="A69" s="264" t="s">
        <v>146</v>
      </c>
      <c r="B69" s="2"/>
      <c r="C69" s="322"/>
      <c r="D69" s="277"/>
      <c r="E69" s="279"/>
      <c r="F69" s="280"/>
    </row>
    <row r="70" spans="1:8" s="274" customFormat="1">
      <c r="A70" s="127"/>
      <c r="B70" s="2"/>
      <c r="C70" s="322"/>
      <c r="D70" s="371"/>
      <c r="E70" s="279"/>
      <c r="F70" s="280"/>
      <c r="G70" s="280"/>
      <c r="H70" s="280"/>
    </row>
    <row r="71" spans="1:8">
      <c r="A71" s="11"/>
      <c r="B71" s="11"/>
      <c r="C71" s="11"/>
      <c r="D71" s="281"/>
      <c r="E71" s="11"/>
      <c r="F71" s="11"/>
      <c r="G71" s="11"/>
      <c r="H71" s="11"/>
    </row>
    <row r="72" spans="1:8" ht="14.25">
      <c r="A72" s="835" t="s">
        <v>147</v>
      </c>
      <c r="B72" s="835"/>
      <c r="C72" s="835"/>
      <c r="D72" s="835"/>
      <c r="E72" s="835"/>
      <c r="F72" s="835"/>
      <c r="G72" s="835"/>
      <c r="H72" s="835"/>
    </row>
    <row r="73" spans="1:8">
      <c r="A73" s="834" t="s">
        <v>148</v>
      </c>
      <c r="B73" s="834"/>
      <c r="C73" s="834"/>
      <c r="D73" s="834"/>
      <c r="E73" s="834"/>
      <c r="F73" s="834"/>
      <c r="G73" s="834"/>
      <c r="H73" s="834"/>
    </row>
    <row r="74" spans="1:8" ht="14.25">
      <c r="A74" s="834" t="s">
        <v>149</v>
      </c>
      <c r="B74" s="834"/>
      <c r="C74" s="834"/>
      <c r="D74" s="834"/>
      <c r="E74" s="834"/>
      <c r="F74" s="834"/>
      <c r="G74" s="834"/>
      <c r="H74" s="834"/>
    </row>
    <row r="75" spans="1:8" ht="40.5" customHeight="1">
      <c r="A75" s="836" t="s">
        <v>596</v>
      </c>
      <c r="B75" s="836"/>
      <c r="C75" s="836"/>
      <c r="D75" s="836"/>
      <c r="E75" s="836"/>
      <c r="F75" s="836"/>
      <c r="G75" s="836"/>
      <c r="H75" s="836"/>
    </row>
    <row r="76" spans="1:8" ht="14.25">
      <c r="A76" s="805" t="s">
        <v>150</v>
      </c>
      <c r="B76" s="805"/>
      <c r="C76" s="805"/>
      <c r="D76" s="805"/>
      <c r="E76" s="805"/>
      <c r="F76" s="805"/>
      <c r="G76" s="805"/>
      <c r="H76" s="805"/>
    </row>
    <row r="77" spans="1:8" ht="29.25" customHeight="1">
      <c r="A77" s="827" t="s">
        <v>40</v>
      </c>
      <c r="B77" s="827"/>
      <c r="C77" s="827"/>
      <c r="D77" s="827"/>
      <c r="E77" s="827"/>
      <c r="F77" s="827"/>
      <c r="G77" s="827"/>
      <c r="H77" s="827"/>
    </row>
    <row r="78" spans="1:8">
      <c r="A78" s="11"/>
      <c r="B78" s="11"/>
      <c r="C78" s="11"/>
      <c r="D78" s="11"/>
      <c r="E78" s="11"/>
      <c r="F78" s="11"/>
      <c r="G78" s="11"/>
      <c r="H78" s="11"/>
    </row>
  </sheetData>
  <mergeCells count="11">
    <mergeCell ref="A76:H76"/>
    <mergeCell ref="A77:H77"/>
    <mergeCell ref="A1:H1"/>
    <mergeCell ref="A2:H2"/>
    <mergeCell ref="A3:H3"/>
    <mergeCell ref="C5:H5"/>
    <mergeCell ref="C6:H6"/>
    <mergeCell ref="A73:H73"/>
    <mergeCell ref="A72:H72"/>
    <mergeCell ref="A74:H74"/>
    <mergeCell ref="A75:H75"/>
  </mergeCells>
  <printOptions horizontalCentered="1" verticalCentered="1"/>
  <pageMargins left="0.25" right="0.25" top="0.5" bottom="0.5" header="0.5" footer="0.5"/>
  <pageSetup paperSize="5" scale="8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topLeftCell="A67" zoomScale="90" zoomScaleNormal="90" workbookViewId="0">
      <selection activeCell="D12" sqref="D12"/>
    </sheetView>
  </sheetViews>
  <sheetFormatPr defaultColWidth="8.7109375" defaultRowHeight="12.75"/>
  <cols>
    <col min="1" max="1" width="59" style="35" customWidth="1"/>
    <col min="2" max="2" width="9.28515625" style="35" customWidth="1"/>
    <col min="3" max="4" width="10.5703125" style="35" bestFit="1" customWidth="1"/>
    <col min="5" max="5" width="8.42578125" style="35" customWidth="1"/>
    <col min="6" max="6" width="9.42578125" style="35" customWidth="1"/>
    <col min="7" max="7" width="10.42578125" style="35" customWidth="1"/>
    <col min="8" max="8" width="12.42578125" style="35" customWidth="1"/>
    <col min="9" max="16384" width="8.7109375" style="35"/>
  </cols>
  <sheetData>
    <row r="1" spans="1:8" ht="15.75">
      <c r="A1" s="828" t="s">
        <v>553</v>
      </c>
      <c r="B1" s="828"/>
      <c r="C1" s="828"/>
      <c r="D1" s="828"/>
      <c r="E1" s="828"/>
      <c r="F1" s="828"/>
      <c r="G1" s="828"/>
      <c r="H1" s="828"/>
    </row>
    <row r="2" spans="1:8" ht="15.75" customHeight="1">
      <c r="A2" s="794" t="s">
        <v>1</v>
      </c>
      <c r="B2" s="794"/>
      <c r="C2" s="794"/>
      <c r="D2" s="794"/>
      <c r="E2" s="794"/>
      <c r="F2" s="794"/>
      <c r="G2" s="794"/>
      <c r="H2" s="794"/>
    </row>
    <row r="3" spans="1:8" ht="15.75" customHeight="1">
      <c r="A3" s="799" t="s">
        <v>582</v>
      </c>
      <c r="B3" s="799"/>
      <c r="C3" s="799"/>
      <c r="D3" s="799"/>
      <c r="E3" s="799"/>
      <c r="F3" s="799"/>
      <c r="G3" s="799"/>
      <c r="H3" s="799"/>
    </row>
    <row r="4" spans="1:8" ht="16.5" thickBot="1">
      <c r="A4" s="563"/>
      <c r="B4" s="565"/>
      <c r="C4" s="565"/>
      <c r="D4" s="565"/>
      <c r="E4" s="565"/>
      <c r="F4" s="565"/>
      <c r="G4" s="565"/>
      <c r="H4" s="565"/>
    </row>
    <row r="5" spans="1:8" ht="19.5" thickBot="1">
      <c r="A5" s="563"/>
      <c r="B5" s="848" t="s">
        <v>151</v>
      </c>
      <c r="C5" s="829"/>
      <c r="D5" s="829"/>
      <c r="E5" s="829"/>
      <c r="F5" s="829"/>
      <c r="G5" s="829"/>
      <c r="H5" s="830"/>
    </row>
    <row r="6" spans="1:8">
      <c r="A6" s="138"/>
      <c r="B6" s="138"/>
      <c r="C6" s="831" t="s">
        <v>46</v>
      </c>
      <c r="D6" s="832"/>
      <c r="E6" s="832"/>
      <c r="F6" s="832"/>
      <c r="G6" s="832"/>
      <c r="H6" s="833"/>
    </row>
    <row r="7" spans="1:8" ht="39.75">
      <c r="A7" s="132" t="s">
        <v>554</v>
      </c>
      <c r="B7" s="137" t="s">
        <v>509</v>
      </c>
      <c r="C7" s="143" t="s">
        <v>50</v>
      </c>
      <c r="D7" s="708" t="s">
        <v>516</v>
      </c>
      <c r="E7" s="708" t="s">
        <v>517</v>
      </c>
      <c r="F7" s="708" t="s">
        <v>518</v>
      </c>
      <c r="G7" s="708" t="s">
        <v>141</v>
      </c>
      <c r="H7" s="142" t="s">
        <v>55</v>
      </c>
    </row>
    <row r="8" spans="1:8">
      <c r="A8" s="131" t="s">
        <v>11</v>
      </c>
      <c r="B8" s="136"/>
      <c r="C8" s="99"/>
      <c r="D8" s="1"/>
      <c r="E8" s="1"/>
      <c r="F8" s="1"/>
      <c r="G8" s="1"/>
      <c r="H8" s="98"/>
    </row>
    <row r="9" spans="1:8">
      <c r="A9" s="133" t="s">
        <v>62</v>
      </c>
      <c r="B9" s="135" t="s">
        <v>63</v>
      </c>
      <c r="C9" s="141">
        <v>0</v>
      </c>
      <c r="D9" s="106">
        <v>0</v>
      </c>
      <c r="E9" s="106">
        <v>0</v>
      </c>
      <c r="F9" s="106">
        <v>0</v>
      </c>
      <c r="G9" s="105">
        <v>0</v>
      </c>
      <c r="H9" s="282">
        <f>IF($G$54=0,0,G9/$G$54)</f>
        <v>0</v>
      </c>
    </row>
    <row r="10" spans="1:8">
      <c r="A10" s="133"/>
      <c r="B10" s="135"/>
      <c r="C10" s="141">
        <v>0</v>
      </c>
      <c r="D10" s="106">
        <v>0</v>
      </c>
      <c r="E10" s="106">
        <v>0</v>
      </c>
      <c r="F10" s="106">
        <v>0</v>
      </c>
      <c r="G10" s="105">
        <v>0</v>
      </c>
      <c r="H10" s="282">
        <f>IF($G$54=0,0,G10/$G$54)</f>
        <v>0</v>
      </c>
    </row>
    <row r="11" spans="1:8">
      <c r="A11" s="135"/>
      <c r="B11" s="135"/>
      <c r="C11" s="141">
        <v>0</v>
      </c>
      <c r="D11" s="106">
        <v>0</v>
      </c>
      <c r="E11" s="106">
        <v>0</v>
      </c>
      <c r="F11" s="106">
        <v>0</v>
      </c>
      <c r="G11" s="105">
        <v>0</v>
      </c>
      <c r="H11" s="282">
        <f>IF($G$54=0,0,G11/$G$54)</f>
        <v>0</v>
      </c>
    </row>
    <row r="12" spans="1:8">
      <c r="A12" s="130" t="s">
        <v>13</v>
      </c>
      <c r="B12" s="139"/>
      <c r="C12" s="283"/>
      <c r="D12" s="284"/>
      <c r="E12" s="284"/>
      <c r="F12" s="284"/>
      <c r="G12" s="284"/>
      <c r="H12" s="98"/>
    </row>
    <row r="13" spans="1:8">
      <c r="A13" s="133" t="s">
        <v>66</v>
      </c>
      <c r="B13" s="135" t="s">
        <v>67</v>
      </c>
      <c r="C13" s="140">
        <v>0</v>
      </c>
      <c r="D13" s="104">
        <v>0</v>
      </c>
      <c r="E13" s="104">
        <v>0</v>
      </c>
      <c r="F13" s="104">
        <v>0</v>
      </c>
      <c r="G13" s="105">
        <v>0</v>
      </c>
      <c r="H13" s="282">
        <f t="shared" ref="H13:H22" si="0">IF($G$54=0,0,G13/$G$54)</f>
        <v>0</v>
      </c>
    </row>
    <row r="14" spans="1:8">
      <c r="A14" s="133" t="s">
        <v>68</v>
      </c>
      <c r="B14" s="135" t="s">
        <v>67</v>
      </c>
      <c r="C14" s="140">
        <v>0</v>
      </c>
      <c r="D14" s="104">
        <v>0</v>
      </c>
      <c r="E14" s="104">
        <v>0</v>
      </c>
      <c r="F14" s="104">
        <v>0</v>
      </c>
      <c r="G14" s="105">
        <v>0</v>
      </c>
      <c r="H14" s="282">
        <f t="shared" si="0"/>
        <v>0</v>
      </c>
    </row>
    <row r="15" spans="1:8">
      <c r="A15" s="135" t="s">
        <v>69</v>
      </c>
      <c r="B15" s="135" t="s">
        <v>67</v>
      </c>
      <c r="C15" s="241">
        <v>0</v>
      </c>
      <c r="D15" s="242">
        <v>0</v>
      </c>
      <c r="E15" s="242">
        <v>0</v>
      </c>
      <c r="F15" s="242">
        <v>0</v>
      </c>
      <c r="G15" s="125">
        <v>0</v>
      </c>
      <c r="H15" s="282">
        <f t="shared" si="0"/>
        <v>0</v>
      </c>
    </row>
    <row r="16" spans="1:8">
      <c r="A16" s="135" t="s">
        <v>70</v>
      </c>
      <c r="B16" s="135" t="s">
        <v>67</v>
      </c>
      <c r="C16" s="241">
        <v>0</v>
      </c>
      <c r="D16" s="242">
        <v>0</v>
      </c>
      <c r="E16" s="242">
        <v>0</v>
      </c>
      <c r="F16" s="242">
        <v>0</v>
      </c>
      <c r="G16" s="125">
        <v>0</v>
      </c>
      <c r="H16" s="282">
        <f t="shared" si="0"/>
        <v>0</v>
      </c>
    </row>
    <row r="17" spans="1:8">
      <c r="A17" s="135" t="s">
        <v>71</v>
      </c>
      <c r="B17" s="135" t="s">
        <v>63</v>
      </c>
      <c r="C17" s="241">
        <v>0</v>
      </c>
      <c r="D17" s="242">
        <v>0</v>
      </c>
      <c r="E17" s="242">
        <v>0</v>
      </c>
      <c r="F17" s="242">
        <v>0</v>
      </c>
      <c r="G17" s="125">
        <v>0</v>
      </c>
      <c r="H17" s="282">
        <f t="shared" si="0"/>
        <v>0</v>
      </c>
    </row>
    <row r="18" spans="1:8">
      <c r="A18" s="135" t="s">
        <v>72</v>
      </c>
      <c r="B18" s="135" t="s">
        <v>63</v>
      </c>
      <c r="C18" s="241">
        <v>0</v>
      </c>
      <c r="D18" s="242">
        <v>0</v>
      </c>
      <c r="E18" s="242">
        <v>0</v>
      </c>
      <c r="F18" s="242">
        <v>0</v>
      </c>
      <c r="G18" s="125">
        <v>0</v>
      </c>
      <c r="H18" s="282">
        <f t="shared" si="0"/>
        <v>0</v>
      </c>
    </row>
    <row r="19" spans="1:8">
      <c r="A19" s="135" t="s">
        <v>75</v>
      </c>
      <c r="B19" s="135" t="s">
        <v>63</v>
      </c>
      <c r="C19" s="246">
        <v>0</v>
      </c>
      <c r="D19" s="247">
        <v>0</v>
      </c>
      <c r="E19" s="247">
        <v>0</v>
      </c>
      <c r="F19" s="247">
        <v>0</v>
      </c>
      <c r="G19" s="125">
        <v>0</v>
      </c>
      <c r="H19" s="282">
        <f t="shared" si="0"/>
        <v>0</v>
      </c>
    </row>
    <row r="20" spans="1:8">
      <c r="A20" s="731" t="s">
        <v>546</v>
      </c>
      <c r="B20" s="135" t="s">
        <v>63</v>
      </c>
      <c r="C20" s="243">
        <v>0</v>
      </c>
      <c r="D20" s="244">
        <v>0</v>
      </c>
      <c r="E20" s="244">
        <v>0</v>
      </c>
      <c r="F20" s="244">
        <v>0</v>
      </c>
      <c r="G20" s="125">
        <v>0</v>
      </c>
      <c r="H20" s="282">
        <f t="shared" si="0"/>
        <v>0</v>
      </c>
    </row>
    <row r="21" spans="1:8">
      <c r="A21" s="731" t="s">
        <v>547</v>
      </c>
      <c r="B21" s="733" t="s">
        <v>63</v>
      </c>
      <c r="C21" s="246">
        <v>0</v>
      </c>
      <c r="D21" s="247">
        <v>0</v>
      </c>
      <c r="E21" s="247">
        <v>0</v>
      </c>
      <c r="F21" s="247">
        <v>0</v>
      </c>
      <c r="G21" s="125">
        <v>0</v>
      </c>
      <c r="H21" s="282">
        <f t="shared" si="0"/>
        <v>0</v>
      </c>
    </row>
    <row r="22" spans="1:8">
      <c r="A22" s="135"/>
      <c r="B22" s="135"/>
      <c r="C22" s="248">
        <v>0</v>
      </c>
      <c r="D22" s="249">
        <v>0</v>
      </c>
      <c r="E22" s="249">
        <v>0</v>
      </c>
      <c r="F22" s="249">
        <v>0</v>
      </c>
      <c r="G22" s="125">
        <v>0</v>
      </c>
      <c r="H22" s="282">
        <f t="shared" si="0"/>
        <v>0</v>
      </c>
    </row>
    <row r="23" spans="1:8">
      <c r="A23" s="130" t="s">
        <v>14</v>
      </c>
      <c r="B23" s="176"/>
      <c r="C23" s="238"/>
      <c r="D23" s="239"/>
      <c r="E23" s="239"/>
      <c r="F23" s="239"/>
      <c r="G23" s="239"/>
      <c r="H23" s="240"/>
    </row>
    <row r="24" spans="1:8" s="10" customFormat="1" ht="14.25">
      <c r="A24" s="135" t="s">
        <v>521</v>
      </c>
      <c r="B24" s="135" t="s">
        <v>67</v>
      </c>
      <c r="C24" s="250">
        <v>0</v>
      </c>
      <c r="D24" s="251">
        <v>0</v>
      </c>
      <c r="E24" s="251">
        <v>0</v>
      </c>
      <c r="F24" s="251">
        <v>0</v>
      </c>
      <c r="G24" s="125">
        <v>0</v>
      </c>
      <c r="H24" s="282">
        <f>IF($G$54=0,0,G24/$G$54)</f>
        <v>0</v>
      </c>
    </row>
    <row r="25" spans="1:8">
      <c r="A25" s="135" t="s">
        <v>78</v>
      </c>
      <c r="B25" s="135" t="s">
        <v>67</v>
      </c>
      <c r="C25" s="250">
        <v>0</v>
      </c>
      <c r="D25" s="251">
        <v>0</v>
      </c>
      <c r="E25" s="251">
        <v>0</v>
      </c>
      <c r="F25" s="251">
        <v>0</v>
      </c>
      <c r="G25" s="125">
        <v>0</v>
      </c>
      <c r="H25" s="282">
        <f>IF($G$54=0,0,G25/$G$54)</f>
        <v>0</v>
      </c>
    </row>
    <row r="26" spans="1:8">
      <c r="A26" s="134" t="s">
        <v>79</v>
      </c>
      <c r="B26" s="134" t="s">
        <v>67</v>
      </c>
      <c r="C26" s="250">
        <v>0</v>
      </c>
      <c r="D26" s="251">
        <v>0</v>
      </c>
      <c r="E26" s="251">
        <v>0</v>
      </c>
      <c r="F26" s="251">
        <v>0</v>
      </c>
      <c r="G26" s="125">
        <v>0</v>
      </c>
      <c r="H26" s="282">
        <f>IF($G$54=0,0,G26/$G$54)</f>
        <v>0</v>
      </c>
    </row>
    <row r="27" spans="1:8">
      <c r="A27" s="130" t="s">
        <v>80</v>
      </c>
      <c r="B27" s="176"/>
      <c r="C27" s="238"/>
      <c r="D27" s="239"/>
      <c r="E27" s="239"/>
      <c r="F27" s="239"/>
      <c r="G27" s="239"/>
      <c r="H27" s="240"/>
    </row>
    <row r="28" spans="1:8">
      <c r="A28" s="135" t="s">
        <v>81</v>
      </c>
      <c r="B28" s="135" t="s">
        <v>63</v>
      </c>
      <c r="C28" s="250">
        <v>0</v>
      </c>
      <c r="D28" s="251">
        <v>0</v>
      </c>
      <c r="E28" s="251">
        <v>0</v>
      </c>
      <c r="F28" s="251">
        <v>0</v>
      </c>
      <c r="G28" s="125">
        <v>0</v>
      </c>
      <c r="H28" s="282">
        <f>IF($G$54=0,0,G28/$G$54)</f>
        <v>0</v>
      </c>
    </row>
    <row r="29" spans="1:8">
      <c r="A29" s="135" t="s">
        <v>82</v>
      </c>
      <c r="B29" s="135" t="s">
        <v>63</v>
      </c>
      <c r="C29" s="250">
        <v>0</v>
      </c>
      <c r="D29" s="251">
        <v>0</v>
      </c>
      <c r="E29" s="251">
        <v>0</v>
      </c>
      <c r="F29" s="251">
        <v>0</v>
      </c>
      <c r="G29" s="125">
        <v>0</v>
      </c>
      <c r="H29" s="282">
        <f>IF($G$54=0,0,G29/$G$54)</f>
        <v>0</v>
      </c>
    </row>
    <row r="30" spans="1:8">
      <c r="A30" s="135" t="s">
        <v>91</v>
      </c>
      <c r="B30" s="135" t="s">
        <v>67</v>
      </c>
      <c r="C30" s="250">
        <v>0</v>
      </c>
      <c r="D30" s="251">
        <v>0</v>
      </c>
      <c r="E30" s="251">
        <v>0</v>
      </c>
      <c r="F30" s="251">
        <v>0</v>
      </c>
      <c r="G30" s="125">
        <v>0</v>
      </c>
      <c r="H30" s="282">
        <f>IF($G$54=0,0,G30/$G$54)</f>
        <v>0</v>
      </c>
    </row>
    <row r="31" spans="1:8">
      <c r="A31" s="135"/>
      <c r="B31" s="135"/>
      <c r="C31" s="250">
        <v>0</v>
      </c>
      <c r="D31" s="251">
        <v>0</v>
      </c>
      <c r="E31" s="251">
        <v>0</v>
      </c>
      <c r="F31" s="251">
        <v>0</v>
      </c>
      <c r="G31" s="125">
        <v>0</v>
      </c>
      <c r="H31" s="282">
        <f>IF($G$54=0,0,G31/$G$54)</f>
        <v>0</v>
      </c>
    </row>
    <row r="32" spans="1:8">
      <c r="A32" s="135"/>
      <c r="B32" s="135"/>
      <c r="C32" s="246">
        <v>0</v>
      </c>
      <c r="D32" s="247">
        <v>0</v>
      </c>
      <c r="E32" s="247">
        <v>0</v>
      </c>
      <c r="F32" s="247">
        <v>0</v>
      </c>
      <c r="G32" s="125">
        <v>0</v>
      </c>
      <c r="H32" s="282">
        <f>IF($G$54=0,0,G32/$G$54)</f>
        <v>0</v>
      </c>
    </row>
    <row r="33" spans="1:8">
      <c r="A33" s="130" t="s">
        <v>93</v>
      </c>
      <c r="B33" s="176"/>
      <c r="C33" s="238"/>
      <c r="D33" s="239"/>
      <c r="E33" s="239"/>
      <c r="F33" s="239"/>
      <c r="G33" s="239"/>
      <c r="H33" s="240"/>
    </row>
    <row r="34" spans="1:8">
      <c r="A34" s="135"/>
      <c r="B34" s="135"/>
      <c r="C34" s="255">
        <v>0</v>
      </c>
      <c r="D34" s="256">
        <v>0</v>
      </c>
      <c r="E34" s="256">
        <v>0</v>
      </c>
      <c r="F34" s="256">
        <v>0</v>
      </c>
      <c r="G34" s="125">
        <v>0</v>
      </c>
      <c r="H34" s="282">
        <f>IF($G$54=0,0,G34/$G$54)</f>
        <v>0</v>
      </c>
    </row>
    <row r="35" spans="1:8">
      <c r="A35" s="135"/>
      <c r="B35" s="135"/>
      <c r="C35" s="246">
        <v>0</v>
      </c>
      <c r="D35" s="247">
        <v>0</v>
      </c>
      <c r="E35" s="247">
        <v>0</v>
      </c>
      <c r="F35" s="247">
        <v>0</v>
      </c>
      <c r="G35" s="125">
        <v>0</v>
      </c>
      <c r="H35" s="282">
        <f>IF($G$54=0,0,G35/$G$54)</f>
        <v>0</v>
      </c>
    </row>
    <row r="36" spans="1:8">
      <c r="A36" s="130" t="s">
        <v>96</v>
      </c>
      <c r="B36" s="176"/>
      <c r="C36" s="238"/>
      <c r="D36" s="239"/>
      <c r="E36" s="239"/>
      <c r="F36" s="239"/>
      <c r="G36" s="239"/>
      <c r="H36" s="240"/>
    </row>
    <row r="37" spans="1:8">
      <c r="A37" s="135"/>
      <c r="B37" s="135"/>
      <c r="C37" s="246">
        <v>0</v>
      </c>
      <c r="D37" s="247">
        <v>0</v>
      </c>
      <c r="E37" s="247">
        <v>0</v>
      </c>
      <c r="F37" s="247">
        <v>0</v>
      </c>
      <c r="G37" s="125">
        <v>0</v>
      </c>
      <c r="H37" s="282">
        <f>IF($G$54=0,0,G37/$G$54)</f>
        <v>0</v>
      </c>
    </row>
    <row r="38" spans="1:8">
      <c r="A38" s="135"/>
      <c r="B38" s="135"/>
      <c r="C38" s="246">
        <v>0</v>
      </c>
      <c r="D38" s="247">
        <v>0</v>
      </c>
      <c r="E38" s="247">
        <v>0</v>
      </c>
      <c r="F38" s="247">
        <v>0</v>
      </c>
      <c r="G38" s="125">
        <v>0</v>
      </c>
      <c r="H38" s="282">
        <f>IF($G$54=0,0,G38/$G$54)</f>
        <v>0</v>
      </c>
    </row>
    <row r="39" spans="1:8">
      <c r="A39" s="135"/>
      <c r="B39" s="135"/>
      <c r="C39" s="246">
        <v>0</v>
      </c>
      <c r="D39" s="247">
        <v>0</v>
      </c>
      <c r="E39" s="247">
        <v>0</v>
      </c>
      <c r="F39" s="247">
        <v>0</v>
      </c>
      <c r="G39" s="125">
        <v>0</v>
      </c>
      <c r="H39" s="282">
        <f>IF($G$54=0,0,G39/$G$54)</f>
        <v>0</v>
      </c>
    </row>
    <row r="40" spans="1:8">
      <c r="A40" s="130" t="s">
        <v>18</v>
      </c>
      <c r="B40" s="176"/>
      <c r="C40" s="238"/>
      <c r="D40" s="239"/>
      <c r="E40" s="239"/>
      <c r="F40" s="239"/>
      <c r="G40" s="239"/>
      <c r="H40" s="240"/>
    </row>
    <row r="41" spans="1:8">
      <c r="A41" s="731" t="s">
        <v>551</v>
      </c>
      <c r="B41" s="135" t="s">
        <v>63</v>
      </c>
      <c r="C41" s="246">
        <v>0</v>
      </c>
      <c r="D41" s="247">
        <v>0</v>
      </c>
      <c r="E41" s="247">
        <v>0</v>
      </c>
      <c r="F41" s="247">
        <v>0</v>
      </c>
      <c r="G41" s="125">
        <v>0</v>
      </c>
      <c r="H41" s="282">
        <f>IF($G$54=0,0,G41/$G$54)</f>
        <v>0</v>
      </c>
    </row>
    <row r="42" spans="1:8">
      <c r="A42" s="135"/>
      <c r="B42" s="135"/>
      <c r="C42" s="246">
        <v>0</v>
      </c>
      <c r="D42" s="247">
        <v>0</v>
      </c>
      <c r="E42" s="247">
        <v>0</v>
      </c>
      <c r="F42" s="247">
        <v>0</v>
      </c>
      <c r="G42" s="125">
        <v>0</v>
      </c>
      <c r="H42" s="282">
        <f>IF($G$54=0,0,G42/$G$54)</f>
        <v>0</v>
      </c>
    </row>
    <row r="43" spans="1:8">
      <c r="A43" s="135"/>
      <c r="B43" s="135"/>
      <c r="C43" s="246">
        <v>0</v>
      </c>
      <c r="D43" s="247">
        <v>0</v>
      </c>
      <c r="E43" s="247">
        <v>0</v>
      </c>
      <c r="F43" s="247">
        <v>0</v>
      </c>
      <c r="G43" s="125">
        <v>0</v>
      </c>
      <c r="H43" s="282">
        <f>IF($G$54=0,0,G43/$G$54)</f>
        <v>0</v>
      </c>
    </row>
    <row r="44" spans="1:8">
      <c r="A44" s="130" t="s">
        <v>152</v>
      </c>
      <c r="B44" s="176"/>
      <c r="C44" s="238"/>
      <c r="D44" s="239"/>
      <c r="E44" s="239"/>
      <c r="F44" s="239"/>
      <c r="G44" s="239"/>
      <c r="H44" s="240"/>
    </row>
    <row r="45" spans="1:8" ht="14.25">
      <c r="A45" s="270" t="s">
        <v>523</v>
      </c>
      <c r="B45" s="177" t="s">
        <v>67</v>
      </c>
      <c r="C45" s="246">
        <v>0</v>
      </c>
      <c r="D45" s="247">
        <v>0</v>
      </c>
      <c r="E45" s="247">
        <v>0</v>
      </c>
      <c r="F45" s="247">
        <v>0</v>
      </c>
      <c r="G45" s="125">
        <v>0</v>
      </c>
      <c r="H45" s="282">
        <f t="shared" ref="H45:H47" si="1">IF($G$54=0,0,G45/$G$54)</f>
        <v>0</v>
      </c>
    </row>
    <row r="46" spans="1:8" ht="14.25">
      <c r="A46" s="271" t="s">
        <v>525</v>
      </c>
      <c r="B46" s="177" t="s">
        <v>67</v>
      </c>
      <c r="C46" s="246">
        <v>0</v>
      </c>
      <c r="D46" s="247">
        <v>0</v>
      </c>
      <c r="E46" s="247">
        <v>0</v>
      </c>
      <c r="F46" s="247">
        <v>0</v>
      </c>
      <c r="G46" s="125">
        <v>0</v>
      </c>
      <c r="H46" s="282">
        <f t="shared" si="1"/>
        <v>0</v>
      </c>
    </row>
    <row r="47" spans="1:8" ht="14.25">
      <c r="A47" s="271" t="s">
        <v>526</v>
      </c>
      <c r="B47" s="177" t="s">
        <v>67</v>
      </c>
      <c r="C47" s="246">
        <v>0</v>
      </c>
      <c r="D47" s="247">
        <v>0</v>
      </c>
      <c r="E47" s="247">
        <v>0</v>
      </c>
      <c r="F47" s="247">
        <v>0</v>
      </c>
      <c r="G47" s="125">
        <v>-1498.6500000000005</v>
      </c>
      <c r="H47" s="282">
        <f t="shared" si="1"/>
        <v>-0.44310571677778948</v>
      </c>
    </row>
    <row r="48" spans="1:8">
      <c r="A48" s="130" t="s">
        <v>109</v>
      </c>
      <c r="B48" s="176"/>
      <c r="C48" s="238"/>
      <c r="D48" s="239"/>
      <c r="E48" s="239"/>
      <c r="F48" s="239"/>
      <c r="G48" s="239"/>
      <c r="H48" s="240"/>
    </row>
    <row r="49" spans="1:9">
      <c r="A49" s="135"/>
      <c r="B49" s="135"/>
      <c r="C49" s="246"/>
      <c r="D49" s="247"/>
      <c r="E49" s="247"/>
      <c r="F49" s="247"/>
      <c r="G49" s="247"/>
      <c r="H49" s="285"/>
    </row>
    <row r="50" spans="1:9">
      <c r="A50" s="130" t="s">
        <v>19</v>
      </c>
      <c r="B50" s="176"/>
      <c r="C50" s="238"/>
      <c r="D50" s="239"/>
      <c r="E50" s="239"/>
      <c r="F50" s="239"/>
      <c r="G50" s="239"/>
      <c r="H50" s="240"/>
    </row>
    <row r="51" spans="1:9" ht="14.25">
      <c r="A51" s="135" t="s">
        <v>529</v>
      </c>
      <c r="B51" s="135" t="s">
        <v>67</v>
      </c>
      <c r="C51" s="262">
        <v>0</v>
      </c>
      <c r="D51" s="239"/>
      <c r="E51" s="239"/>
      <c r="F51" s="239"/>
      <c r="G51" s="125">
        <v>4880.8</v>
      </c>
      <c r="H51" s="282">
        <f t="shared" ref="H51:H52" si="2">IF($G$54=0,0,G51/$G$54)</f>
        <v>1.4431057167777894</v>
      </c>
    </row>
    <row r="52" spans="1:9">
      <c r="A52" s="135" t="s">
        <v>111</v>
      </c>
      <c r="B52" s="135" t="s">
        <v>67</v>
      </c>
      <c r="C52" s="262">
        <v>0</v>
      </c>
      <c r="D52" s="263"/>
      <c r="E52" s="239"/>
      <c r="F52" s="263"/>
      <c r="G52" s="125">
        <v>0</v>
      </c>
      <c r="H52" s="282">
        <f t="shared" si="2"/>
        <v>0</v>
      </c>
      <c r="I52" s="11" t="s">
        <v>144</v>
      </c>
    </row>
    <row r="53" spans="1:9">
      <c r="A53" s="176"/>
      <c r="B53" s="176"/>
      <c r="C53" s="263"/>
      <c r="D53" s="239"/>
      <c r="E53" s="239"/>
      <c r="F53" s="239"/>
      <c r="G53" s="239"/>
      <c r="H53" s="240"/>
    </row>
    <row r="54" spans="1:9">
      <c r="A54" s="129" t="s">
        <v>112</v>
      </c>
      <c r="B54" s="135"/>
      <c r="C54" s="2"/>
      <c r="D54" s="260">
        <f>SUM(D9:D53)</f>
        <v>0</v>
      </c>
      <c r="E54" s="260">
        <f>SUM(E9:E53)</f>
        <v>0</v>
      </c>
      <c r="F54" s="260">
        <f>SUM(F9:F53)</f>
        <v>0</v>
      </c>
      <c r="G54" s="341">
        <f>SUM(G9:G53)</f>
        <v>3382.1499999999996</v>
      </c>
      <c r="H54" s="237">
        <f>IF($G$54=0,0,G54/$G$54)</f>
        <v>1</v>
      </c>
    </row>
    <row r="55" spans="1:9" ht="13.5" thickBot="1">
      <c r="A55" s="712"/>
      <c r="B55" s="713"/>
      <c r="C55" s="714"/>
      <c r="D55" s="714"/>
      <c r="E55" s="714"/>
      <c r="F55" s="714"/>
      <c r="G55" s="715"/>
      <c r="H55" s="716"/>
    </row>
    <row r="56" spans="1:9" ht="13.5" thickBot="1">
      <c r="A56" s="711"/>
      <c r="B56" s="267"/>
      <c r="C56" s="267"/>
      <c r="D56" s="267"/>
      <c r="E56" s="267"/>
      <c r="F56" s="267"/>
      <c r="G56" s="286"/>
      <c r="H56" s="267"/>
    </row>
    <row r="57" spans="1:9" s="274" customFormat="1" ht="13.5" thickBot="1">
      <c r="A57" s="717" t="s">
        <v>555</v>
      </c>
      <c r="B57" s="734" t="s">
        <v>508</v>
      </c>
      <c r="C57" s="126"/>
      <c r="D57" s="267"/>
      <c r="E57" s="146"/>
      <c r="F57" s="146"/>
    </row>
    <row r="58" spans="1:9" s="274" customFormat="1" ht="14.25">
      <c r="A58" s="735" t="s">
        <v>556</v>
      </c>
      <c r="B58" s="262">
        <v>0</v>
      </c>
      <c r="C58" s="267"/>
      <c r="D58" s="267"/>
      <c r="E58" s="269"/>
      <c r="F58" s="280"/>
    </row>
    <row r="59" spans="1:9" s="274" customFormat="1">
      <c r="A59" s="736" t="s">
        <v>510</v>
      </c>
      <c r="B59" s="262">
        <v>0</v>
      </c>
      <c r="C59" s="278"/>
      <c r="D59" s="279"/>
      <c r="E59" s="279"/>
      <c r="F59" s="280"/>
    </row>
    <row r="60" spans="1:9" s="274" customFormat="1" ht="16.5" customHeight="1" thickBot="1">
      <c r="A60" s="737" t="s">
        <v>557</v>
      </c>
      <c r="B60" s="262">
        <v>0</v>
      </c>
      <c r="C60" s="286"/>
      <c r="D60" s="276"/>
      <c r="E60" s="276"/>
      <c r="F60" s="276"/>
    </row>
    <row r="61" spans="1:9" s="274" customFormat="1" ht="13.5" thickBot="1">
      <c r="A61" s="709"/>
      <c r="B61" s="709"/>
      <c r="C61" s="286"/>
      <c r="D61" s="276"/>
    </row>
    <row r="62" spans="1:9" s="274" customFormat="1">
      <c r="A62" s="738"/>
      <c r="B62" s="837" t="s">
        <v>4</v>
      </c>
      <c r="C62" s="838"/>
      <c r="D62" s="839"/>
    </row>
    <row r="63" spans="1:9" s="274" customFormat="1" ht="13.5" thickBot="1">
      <c r="A63" s="739" t="s">
        <v>165</v>
      </c>
      <c r="B63" s="740" t="s">
        <v>7</v>
      </c>
      <c r="C63" s="741" t="s">
        <v>8</v>
      </c>
      <c r="D63" s="742" t="s">
        <v>9</v>
      </c>
    </row>
    <row r="64" spans="1:9" s="274" customFormat="1">
      <c r="A64" s="743" t="s">
        <v>511</v>
      </c>
      <c r="B64" s="744">
        <v>0</v>
      </c>
      <c r="C64" s="745">
        <f>G47</f>
        <v>-1498.6500000000005</v>
      </c>
      <c r="D64" s="746">
        <f>SUM(B64:C64)</f>
        <v>-1498.6500000000005</v>
      </c>
    </row>
    <row r="65" spans="1:8" s="274" customFormat="1">
      <c r="A65" s="747" t="s">
        <v>512</v>
      </c>
      <c r="B65" s="748">
        <v>0</v>
      </c>
      <c r="C65" s="175">
        <f>G51</f>
        <v>4880.8</v>
      </c>
      <c r="D65" s="749">
        <f t="shared" ref="D65:D66" si="3">SUM(B65:C65)</f>
        <v>4880.8</v>
      </c>
    </row>
    <row r="66" spans="1:8" s="274" customFormat="1" ht="13.5" thickBot="1">
      <c r="A66" s="750" t="s">
        <v>513</v>
      </c>
      <c r="B66" s="751">
        <v>0</v>
      </c>
      <c r="C66" s="752">
        <v>857808.47</v>
      </c>
      <c r="D66" s="753">
        <f t="shared" si="3"/>
        <v>857808.47</v>
      </c>
      <c r="E66" s="710" t="s">
        <v>514</v>
      </c>
    </row>
    <row r="67" spans="1:8" s="274" customFormat="1" ht="13.5" thickBot="1">
      <c r="A67" s="754"/>
      <c r="B67" s="755"/>
      <c r="C67" s="756"/>
      <c r="D67" s="757"/>
    </row>
    <row r="68" spans="1:8" s="274" customFormat="1">
      <c r="A68" s="758" t="s">
        <v>515</v>
      </c>
      <c r="B68" s="759">
        <f>SUM(B64:B66)</f>
        <v>0</v>
      </c>
      <c r="C68" s="759">
        <f t="shared" ref="C68:D68" si="4">SUM(C64:C66)</f>
        <v>861190.62</v>
      </c>
      <c r="D68" s="759">
        <f t="shared" si="4"/>
        <v>861190.62</v>
      </c>
    </row>
    <row r="69" spans="1:8" s="274" customFormat="1">
      <c r="A69" s="709"/>
      <c r="B69" s="709"/>
      <c r="C69" s="286"/>
      <c r="D69" s="276"/>
    </row>
    <row r="70" spans="1:8">
      <c r="A70" s="11"/>
      <c r="B70" s="11"/>
      <c r="C70" s="11"/>
      <c r="D70" s="11"/>
      <c r="E70" s="11"/>
      <c r="F70" s="11"/>
      <c r="G70" s="11"/>
      <c r="H70" s="11"/>
    </row>
    <row r="71" spans="1:8" ht="28.15" customHeight="1">
      <c r="A71" s="842" t="s">
        <v>153</v>
      </c>
      <c r="B71" s="842"/>
      <c r="C71" s="842"/>
      <c r="D71" s="842"/>
      <c r="E71" s="842"/>
      <c r="F71" s="842"/>
      <c r="G71" s="842"/>
      <c r="H71" s="792"/>
    </row>
    <row r="72" spans="1:8" ht="40.15" customHeight="1">
      <c r="A72" s="807" t="s">
        <v>558</v>
      </c>
      <c r="B72" s="792"/>
      <c r="C72" s="792"/>
      <c r="D72" s="792"/>
      <c r="E72" s="792"/>
      <c r="F72" s="792"/>
      <c r="G72" s="792"/>
      <c r="H72" s="792"/>
    </row>
    <row r="73" spans="1:8" ht="14.25">
      <c r="A73" s="846" t="s">
        <v>559</v>
      </c>
      <c r="B73" s="846"/>
      <c r="C73" s="846"/>
      <c r="D73" s="846"/>
      <c r="E73" s="846"/>
      <c r="F73" s="846"/>
      <c r="G73" s="846"/>
      <c r="H73" s="846"/>
    </row>
    <row r="74" spans="1:8" ht="17.649999999999999" customHeight="1">
      <c r="A74" s="783" t="s">
        <v>519</v>
      </c>
      <c r="B74" s="784"/>
      <c r="C74" s="784"/>
      <c r="D74" s="784"/>
      <c r="E74" s="784"/>
      <c r="F74" s="784"/>
      <c r="G74" s="784"/>
      <c r="H74" s="780"/>
    </row>
    <row r="75" spans="1:8" ht="13.5" customHeight="1">
      <c r="A75" s="843" t="s">
        <v>154</v>
      </c>
      <c r="B75" s="844"/>
      <c r="C75" s="844"/>
      <c r="D75" s="844"/>
      <c r="E75" s="844"/>
      <c r="F75" s="844"/>
      <c r="G75" s="844"/>
      <c r="H75" s="844"/>
    </row>
    <row r="76" spans="1:8" ht="16.5" customHeight="1">
      <c r="A76" s="807" t="s">
        <v>520</v>
      </c>
      <c r="B76" s="807"/>
      <c r="C76" s="807"/>
      <c r="D76" s="807"/>
      <c r="E76" s="807"/>
      <c r="F76" s="807"/>
      <c r="G76" s="807"/>
      <c r="H76" s="780"/>
    </row>
    <row r="77" spans="1:8" ht="26.25" customHeight="1">
      <c r="A77" s="807" t="s">
        <v>522</v>
      </c>
      <c r="B77" s="807"/>
      <c r="C77" s="807"/>
      <c r="D77" s="807"/>
      <c r="E77" s="807"/>
      <c r="F77" s="807"/>
      <c r="G77" s="807"/>
      <c r="H77" s="807"/>
    </row>
    <row r="78" spans="1:8" ht="15" customHeight="1">
      <c r="A78" s="845" t="s">
        <v>524</v>
      </c>
      <c r="B78" s="841"/>
      <c r="C78" s="841"/>
      <c r="D78" s="841"/>
      <c r="E78" s="841"/>
      <c r="F78" s="841"/>
      <c r="G78" s="841"/>
      <c r="H78" s="778"/>
    </row>
    <row r="79" spans="1:8" ht="14.25" customHeight="1">
      <c r="A79" s="840" t="s">
        <v>560</v>
      </c>
      <c r="B79" s="840"/>
      <c r="C79" s="840"/>
      <c r="D79" s="840"/>
      <c r="E79" s="840"/>
      <c r="F79" s="840"/>
      <c r="G79" s="840"/>
      <c r="H79" s="840"/>
    </row>
    <row r="80" spans="1:8" ht="29.25" customHeight="1">
      <c r="A80" s="845" t="s">
        <v>527</v>
      </c>
      <c r="B80" s="845"/>
      <c r="C80" s="845"/>
      <c r="D80" s="845"/>
      <c r="E80" s="845"/>
      <c r="F80" s="845"/>
      <c r="G80" s="845"/>
      <c r="H80" s="778"/>
    </row>
    <row r="81" spans="1:8" ht="14.25">
      <c r="A81" s="785" t="s">
        <v>528</v>
      </c>
      <c r="B81" s="783"/>
      <c r="C81" s="783"/>
      <c r="D81" s="783"/>
      <c r="E81" s="783"/>
      <c r="F81" s="783"/>
      <c r="G81" s="783"/>
      <c r="H81" s="780"/>
    </row>
    <row r="82" spans="1:8" ht="14.25">
      <c r="A82" s="847" t="s">
        <v>530</v>
      </c>
      <c r="B82" s="847"/>
      <c r="C82" s="847"/>
      <c r="D82" s="847"/>
      <c r="E82" s="847"/>
      <c r="F82" s="847"/>
      <c r="G82" s="847"/>
      <c r="H82" s="847"/>
    </row>
    <row r="83" spans="1:8" ht="14.25" customHeight="1">
      <c r="A83" s="840" t="s">
        <v>561</v>
      </c>
      <c r="B83" s="840"/>
      <c r="C83" s="840"/>
      <c r="D83" s="840"/>
      <c r="E83" s="840"/>
      <c r="F83" s="840"/>
      <c r="G83" s="840"/>
      <c r="H83" s="840"/>
    </row>
    <row r="84" spans="1:8" ht="26.25" customHeight="1">
      <c r="A84" s="845" t="s">
        <v>562</v>
      </c>
      <c r="B84" s="845"/>
      <c r="C84" s="845"/>
      <c r="D84" s="845"/>
      <c r="E84" s="845"/>
      <c r="F84" s="845"/>
      <c r="G84" s="845"/>
      <c r="H84" s="845"/>
    </row>
    <row r="85" spans="1:8" ht="13.5" customHeight="1">
      <c r="A85" s="779"/>
      <c r="B85" s="779"/>
      <c r="C85" s="779"/>
      <c r="D85" s="779"/>
      <c r="E85" s="779"/>
      <c r="F85" s="779"/>
      <c r="G85" s="779"/>
      <c r="H85" s="779"/>
    </row>
    <row r="86" spans="1:8" ht="14.25" customHeight="1">
      <c r="A86" s="841" t="s">
        <v>40</v>
      </c>
      <c r="B86" s="841"/>
      <c r="C86" s="841"/>
      <c r="D86" s="841"/>
      <c r="E86" s="841"/>
      <c r="F86" s="841"/>
      <c r="G86" s="841"/>
      <c r="H86" s="841"/>
    </row>
    <row r="87" spans="1:8">
      <c r="A87" s="11"/>
      <c r="B87" s="11"/>
      <c r="C87" s="11"/>
      <c r="D87" s="11"/>
      <c r="E87" s="11"/>
      <c r="F87" s="11"/>
      <c r="G87" s="11"/>
      <c r="H87" s="11"/>
    </row>
  </sheetData>
  <mergeCells count="19">
    <mergeCell ref="A1:H1"/>
    <mergeCell ref="A2:H2"/>
    <mergeCell ref="A3:H3"/>
    <mergeCell ref="B5:H5"/>
    <mergeCell ref="C6:H6"/>
    <mergeCell ref="B62:D62"/>
    <mergeCell ref="A72:H72"/>
    <mergeCell ref="A79:H79"/>
    <mergeCell ref="A86:H86"/>
    <mergeCell ref="A71:H71"/>
    <mergeCell ref="A75:H75"/>
    <mergeCell ref="A76:G76"/>
    <mergeCell ref="A80:G80"/>
    <mergeCell ref="A78:G78"/>
    <mergeCell ref="A77:H77"/>
    <mergeCell ref="A83:H83"/>
    <mergeCell ref="A73:H73"/>
    <mergeCell ref="A82:H82"/>
    <mergeCell ref="A84:H84"/>
  </mergeCells>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41"/>
  <sheetViews>
    <sheetView workbookViewId="0">
      <selection activeCell="F9" sqref="F9"/>
    </sheetView>
  </sheetViews>
  <sheetFormatPr defaultColWidth="8.7109375" defaultRowHeight="12.75"/>
  <cols>
    <col min="1" max="1" width="44" style="323" customWidth="1"/>
    <col min="2" max="2" width="11.42578125" style="323" customWidth="1"/>
    <col min="3" max="3" width="8.28515625" style="323" customWidth="1"/>
    <col min="4" max="4" width="18.7109375" style="323" customWidth="1"/>
    <col min="5" max="5" width="8.7109375" style="323"/>
    <col min="6" max="6" width="9.7109375" style="323" customWidth="1"/>
    <col min="7" max="16384" width="8.7109375" style="323"/>
  </cols>
  <sheetData>
    <row r="1" spans="1:6" ht="31.5" customHeight="1">
      <c r="A1" s="850" t="s">
        <v>531</v>
      </c>
      <c r="B1" s="850"/>
      <c r="C1" s="850"/>
      <c r="D1" s="850"/>
      <c r="E1" s="706"/>
      <c r="F1" s="706"/>
    </row>
    <row r="2" spans="1:6" ht="15.75">
      <c r="A2" s="794" t="s">
        <v>1</v>
      </c>
      <c r="B2" s="794"/>
      <c r="C2" s="794"/>
      <c r="D2" s="794"/>
      <c r="E2" s="704"/>
      <c r="F2" s="704"/>
    </row>
    <row r="3" spans="1:6" ht="15.75">
      <c r="A3" s="799" t="s">
        <v>582</v>
      </c>
      <c r="B3" s="799"/>
      <c r="C3" s="799"/>
      <c r="D3" s="799"/>
      <c r="E3" s="705"/>
      <c r="F3" s="705"/>
    </row>
    <row r="4" spans="1:6" ht="13.5" thickBot="1"/>
    <row r="5" spans="1:6" s="718" customFormat="1" ht="34.5" customHeight="1" thickBot="1">
      <c r="A5" s="721" t="s">
        <v>534</v>
      </c>
      <c r="B5" s="721" t="s">
        <v>532</v>
      </c>
      <c r="C5" s="721" t="s">
        <v>535</v>
      </c>
      <c r="D5" s="721" t="s">
        <v>536</v>
      </c>
      <c r="E5" s="707"/>
      <c r="F5" s="707"/>
    </row>
    <row r="6" spans="1:6" s="719" customFormat="1">
      <c r="A6" s="722" t="s">
        <v>11</v>
      </c>
      <c r="B6" s="723"/>
      <c r="C6" s="723"/>
      <c r="D6" s="723"/>
      <c r="E6" s="153"/>
      <c r="F6" s="153"/>
    </row>
    <row r="7" spans="1:6" s="719" customFormat="1">
      <c r="A7" s="230" t="s">
        <v>62</v>
      </c>
      <c r="B7" s="729">
        <v>42684</v>
      </c>
      <c r="C7" s="730" t="s">
        <v>12</v>
      </c>
      <c r="D7" s="477" t="s">
        <v>545</v>
      </c>
      <c r="E7" s="153"/>
      <c r="F7" s="153"/>
    </row>
    <row r="8" spans="1:6" s="719" customFormat="1">
      <c r="A8" s="720"/>
      <c r="B8" s="477"/>
      <c r="C8" s="477"/>
      <c r="D8" s="477"/>
      <c r="E8" s="153"/>
      <c r="F8" s="153"/>
    </row>
    <row r="9" spans="1:6" s="719" customFormat="1">
      <c r="A9" s="720"/>
      <c r="B9" s="477"/>
      <c r="C9" s="477"/>
      <c r="D9" s="477"/>
      <c r="E9" s="153"/>
      <c r="F9" s="153"/>
    </row>
    <row r="10" spans="1:6" s="719" customFormat="1">
      <c r="A10" s="724" t="s">
        <v>13</v>
      </c>
      <c r="B10" s="456"/>
      <c r="C10" s="456"/>
      <c r="D10" s="456"/>
      <c r="E10" s="153"/>
      <c r="F10" s="153"/>
    </row>
    <row r="11" spans="1:6" s="719" customFormat="1">
      <c r="A11" s="230" t="s">
        <v>66</v>
      </c>
      <c r="B11" s="729">
        <v>42684</v>
      </c>
      <c r="C11" s="730" t="s">
        <v>12</v>
      </c>
      <c r="D11" s="477" t="s">
        <v>545</v>
      </c>
      <c r="E11" s="153"/>
      <c r="F11" s="153"/>
    </row>
    <row r="12" spans="1:6" s="719" customFormat="1">
      <c r="A12" s="230" t="s">
        <v>68</v>
      </c>
      <c r="B12" s="729">
        <v>42684</v>
      </c>
      <c r="C12" s="730" t="s">
        <v>12</v>
      </c>
      <c r="D12" s="477" t="s">
        <v>545</v>
      </c>
      <c r="E12" s="153"/>
      <c r="F12" s="153"/>
    </row>
    <row r="13" spans="1:6" s="719" customFormat="1">
      <c r="A13" s="230" t="s">
        <v>69</v>
      </c>
      <c r="B13" s="729">
        <v>42684</v>
      </c>
      <c r="C13" s="730" t="s">
        <v>12</v>
      </c>
      <c r="D13" s="477" t="s">
        <v>545</v>
      </c>
      <c r="E13" s="153"/>
      <c r="F13" s="153"/>
    </row>
    <row r="14" spans="1:6" s="719" customFormat="1">
      <c r="A14" s="230" t="s">
        <v>70</v>
      </c>
      <c r="B14" s="729">
        <v>42684</v>
      </c>
      <c r="C14" s="730" t="s">
        <v>12</v>
      </c>
      <c r="D14" s="477" t="s">
        <v>545</v>
      </c>
      <c r="E14" s="153"/>
      <c r="F14" s="153"/>
    </row>
    <row r="15" spans="1:6" s="719" customFormat="1">
      <c r="A15" s="230" t="s">
        <v>71</v>
      </c>
      <c r="B15" s="729">
        <v>42684</v>
      </c>
      <c r="C15" s="730" t="s">
        <v>12</v>
      </c>
      <c r="D15" s="477" t="s">
        <v>545</v>
      </c>
      <c r="E15" s="153"/>
      <c r="F15" s="153"/>
    </row>
    <row r="16" spans="1:6" s="719" customFormat="1">
      <c r="A16" s="230" t="s">
        <v>72</v>
      </c>
      <c r="B16" s="729">
        <v>42684</v>
      </c>
      <c r="C16" s="730" t="s">
        <v>12</v>
      </c>
      <c r="D16" s="477" t="s">
        <v>545</v>
      </c>
      <c r="E16" s="153"/>
      <c r="F16" s="153"/>
    </row>
    <row r="17" spans="1:6" s="719" customFormat="1">
      <c r="A17" s="731" t="s">
        <v>75</v>
      </c>
      <c r="B17" s="732">
        <v>43083</v>
      </c>
      <c r="C17" s="730" t="s">
        <v>12</v>
      </c>
      <c r="D17" s="477" t="s">
        <v>545</v>
      </c>
      <c r="E17" s="153"/>
      <c r="F17" s="153"/>
    </row>
    <row r="18" spans="1:6" s="719" customFormat="1">
      <c r="A18" s="731" t="s">
        <v>546</v>
      </c>
      <c r="B18" s="732">
        <v>42684</v>
      </c>
      <c r="C18" s="730" t="s">
        <v>12</v>
      </c>
      <c r="D18" s="477" t="s">
        <v>545</v>
      </c>
      <c r="E18" s="153"/>
      <c r="F18" s="153"/>
    </row>
    <row r="19" spans="1:6" s="719" customFormat="1">
      <c r="A19" s="731" t="s">
        <v>547</v>
      </c>
      <c r="B19" s="732">
        <v>42684</v>
      </c>
      <c r="C19" s="730" t="s">
        <v>12</v>
      </c>
      <c r="D19" s="477" t="s">
        <v>545</v>
      </c>
      <c r="E19" s="153"/>
      <c r="F19" s="153"/>
    </row>
    <row r="20" spans="1:6" s="719" customFormat="1">
      <c r="A20" s="724" t="s">
        <v>533</v>
      </c>
      <c r="B20" s="456"/>
      <c r="C20" s="456"/>
      <c r="D20" s="456"/>
      <c r="E20" s="153"/>
      <c r="F20" s="153"/>
    </row>
    <row r="21" spans="1:6" s="719" customFormat="1">
      <c r="A21" s="230" t="s">
        <v>548</v>
      </c>
      <c r="B21" s="729">
        <v>42684</v>
      </c>
      <c r="C21" s="730" t="s">
        <v>12</v>
      </c>
      <c r="D21" s="477" t="s">
        <v>549</v>
      </c>
      <c r="E21" s="153"/>
      <c r="F21" s="153"/>
    </row>
    <row r="22" spans="1:6" s="719" customFormat="1">
      <c r="A22" s="230" t="s">
        <v>78</v>
      </c>
      <c r="B22" s="729">
        <v>42684</v>
      </c>
      <c r="C22" s="730" t="s">
        <v>12</v>
      </c>
      <c r="D22" s="477" t="s">
        <v>545</v>
      </c>
      <c r="E22" s="153"/>
      <c r="F22" s="153"/>
    </row>
    <row r="23" spans="1:6" s="719" customFormat="1">
      <c r="A23" s="452" t="s">
        <v>550</v>
      </c>
      <c r="B23" s="729">
        <v>42684</v>
      </c>
      <c r="C23" s="730" t="s">
        <v>12</v>
      </c>
      <c r="D23" s="477" t="s">
        <v>545</v>
      </c>
      <c r="E23" s="153"/>
      <c r="F23" s="153"/>
    </row>
    <row r="24" spans="1:6" s="719" customFormat="1">
      <c r="A24" s="724" t="s">
        <v>80</v>
      </c>
      <c r="B24" s="456"/>
      <c r="C24" s="456"/>
      <c r="D24" s="456"/>
      <c r="E24" s="153"/>
      <c r="F24" s="153"/>
    </row>
    <row r="25" spans="1:6" s="719" customFormat="1">
      <c r="A25" s="230" t="s">
        <v>81</v>
      </c>
      <c r="B25" s="729">
        <v>42684</v>
      </c>
      <c r="C25" s="730" t="s">
        <v>12</v>
      </c>
      <c r="D25" s="477" t="s">
        <v>545</v>
      </c>
      <c r="E25" s="153"/>
      <c r="F25" s="153"/>
    </row>
    <row r="26" spans="1:6" s="719" customFormat="1">
      <c r="A26" s="230" t="s">
        <v>82</v>
      </c>
      <c r="B26" s="729">
        <v>42684</v>
      </c>
      <c r="C26" s="730" t="s">
        <v>12</v>
      </c>
      <c r="D26" s="477" t="s">
        <v>545</v>
      </c>
      <c r="E26" s="153"/>
      <c r="F26" s="153"/>
    </row>
    <row r="27" spans="1:6" s="719" customFormat="1">
      <c r="A27" s="230" t="s">
        <v>91</v>
      </c>
      <c r="B27" s="729">
        <v>42684</v>
      </c>
      <c r="C27" s="730" t="s">
        <v>12</v>
      </c>
      <c r="D27" s="477" t="s">
        <v>545</v>
      </c>
      <c r="E27" s="153"/>
      <c r="F27" s="153"/>
    </row>
    <row r="28" spans="1:6" s="719" customFormat="1">
      <c r="A28" s="720"/>
      <c r="B28" s="477"/>
      <c r="C28" s="477"/>
      <c r="D28" s="477"/>
      <c r="E28" s="153"/>
      <c r="F28" s="153"/>
    </row>
    <row r="29" spans="1:6" s="719" customFormat="1">
      <c r="A29" s="720"/>
      <c r="B29" s="477"/>
      <c r="C29" s="477"/>
      <c r="D29" s="477"/>
      <c r="E29" s="153"/>
      <c r="F29" s="153"/>
    </row>
    <row r="30" spans="1:6" s="719" customFormat="1">
      <c r="A30" s="724" t="s">
        <v>17</v>
      </c>
      <c r="B30" s="456"/>
      <c r="C30" s="456"/>
      <c r="D30" s="456"/>
      <c r="E30" s="153"/>
      <c r="F30" s="153"/>
    </row>
    <row r="31" spans="1:6" s="719" customFormat="1">
      <c r="A31" s="720"/>
      <c r="B31" s="477"/>
      <c r="C31" s="477"/>
      <c r="D31" s="477"/>
      <c r="E31" s="153"/>
      <c r="F31" s="153"/>
    </row>
    <row r="32" spans="1:6" s="719" customFormat="1">
      <c r="A32" s="720"/>
      <c r="B32" s="477"/>
      <c r="C32" s="477"/>
      <c r="D32" s="477"/>
      <c r="E32" s="153"/>
      <c r="F32" s="153"/>
    </row>
    <row r="33" spans="1:6" s="719" customFormat="1">
      <c r="A33" s="720"/>
      <c r="B33" s="477"/>
      <c r="C33" s="477"/>
      <c r="D33" s="477"/>
      <c r="E33" s="153"/>
      <c r="F33" s="153"/>
    </row>
    <row r="34" spans="1:6" s="719" customFormat="1">
      <c r="A34" s="724" t="s">
        <v>18</v>
      </c>
      <c r="B34" s="456"/>
      <c r="C34" s="456"/>
      <c r="D34" s="456"/>
      <c r="E34" s="153"/>
      <c r="F34" s="153"/>
    </row>
    <row r="35" spans="1:6" s="719" customFormat="1">
      <c r="A35" s="731" t="s">
        <v>551</v>
      </c>
      <c r="B35" s="732">
        <v>43453</v>
      </c>
      <c r="C35" s="730" t="s">
        <v>12</v>
      </c>
      <c r="D35" s="477" t="s">
        <v>545</v>
      </c>
      <c r="E35" s="153"/>
      <c r="F35" s="153"/>
    </row>
    <row r="36" spans="1:6" s="719" customFormat="1">
      <c r="A36" s="720"/>
      <c r="B36" s="477"/>
      <c r="C36" s="477"/>
      <c r="D36" s="477"/>
      <c r="E36" s="153"/>
      <c r="F36" s="153"/>
    </row>
    <row r="37" spans="1:6" s="719" customFormat="1">
      <c r="A37" s="720"/>
      <c r="B37" s="477"/>
      <c r="C37" s="477"/>
      <c r="D37" s="477"/>
      <c r="E37" s="153"/>
      <c r="F37" s="153"/>
    </row>
    <row r="38" spans="1:6" s="719" customFormat="1">
      <c r="A38" s="153"/>
      <c r="B38" s="153"/>
      <c r="C38" s="153"/>
      <c r="D38" s="153"/>
      <c r="E38" s="153"/>
      <c r="F38" s="153"/>
    </row>
    <row r="39" spans="1:6" s="719" customFormat="1" ht="68.25" customHeight="1">
      <c r="A39" s="851" t="s">
        <v>537</v>
      </c>
      <c r="B39" s="851"/>
      <c r="C39" s="851"/>
      <c r="D39" s="851"/>
      <c r="E39" s="781"/>
      <c r="F39" s="781"/>
    </row>
    <row r="40" spans="1:6" s="719" customFormat="1" ht="14.65" customHeight="1">
      <c r="A40" s="849" t="s">
        <v>538</v>
      </c>
      <c r="B40" s="849"/>
      <c r="C40" s="849"/>
      <c r="D40" s="849"/>
      <c r="E40" s="153"/>
      <c r="F40" s="153"/>
    </row>
    <row r="41" spans="1:6" ht="27" customHeight="1">
      <c r="A41" s="821" t="s">
        <v>539</v>
      </c>
      <c r="B41" s="821"/>
      <c r="C41" s="821"/>
      <c r="D41" s="821"/>
      <c r="E41" s="153"/>
      <c r="F41" s="153"/>
    </row>
  </sheetData>
  <mergeCells count="6">
    <mergeCell ref="A40:D40"/>
    <mergeCell ref="A41:D41"/>
    <mergeCell ref="A1:D1"/>
    <mergeCell ref="A2:D2"/>
    <mergeCell ref="A3:D3"/>
    <mergeCell ref="A39:D39"/>
  </mergeCells>
  <printOptions horizontalCentered="1" verticalCentered="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7"/>
  <sheetViews>
    <sheetView topLeftCell="A32" zoomScale="110" zoomScaleNormal="110" workbookViewId="0">
      <selection activeCell="A47" sqref="A47:B47"/>
    </sheetView>
  </sheetViews>
  <sheetFormatPr defaultColWidth="9.28515625" defaultRowHeight="12.75"/>
  <cols>
    <col min="1" max="1" width="54.5703125" style="323" customWidth="1"/>
    <col min="2" max="2" width="18.85546875" style="323" customWidth="1"/>
    <col min="3" max="4" width="9.28515625" style="323"/>
    <col min="5" max="5" width="43.28515625" style="580" bestFit="1" customWidth="1"/>
    <col min="6" max="6" width="9.7109375" style="323" bestFit="1" customWidth="1"/>
    <col min="7" max="7" width="9.7109375" style="323" customWidth="1"/>
    <col min="8" max="8" width="9.7109375" style="323" bestFit="1" customWidth="1"/>
    <col min="9" max="9" width="13.5703125" style="323" bestFit="1" customWidth="1"/>
    <col min="10" max="16384" width="9.28515625" style="323"/>
  </cols>
  <sheetData>
    <row r="1" spans="1:13" ht="51" customHeight="1">
      <c r="A1" s="854" t="s">
        <v>540</v>
      </c>
      <c r="B1" s="854"/>
    </row>
    <row r="2" spans="1:13" s="762" customFormat="1" ht="15.75">
      <c r="A2" s="855" t="s">
        <v>1</v>
      </c>
      <c r="B2" s="856"/>
      <c r="C2" s="490"/>
      <c r="D2" s="490"/>
      <c r="E2" s="580"/>
      <c r="F2" s="490"/>
      <c r="G2" s="490"/>
      <c r="H2" s="490"/>
      <c r="I2" s="490"/>
      <c r="J2" s="490"/>
      <c r="K2" s="490"/>
      <c r="L2" s="490"/>
      <c r="M2" s="490"/>
    </row>
    <row r="3" spans="1:13" s="762" customFormat="1" ht="15.75">
      <c r="A3" s="857" t="s">
        <v>582</v>
      </c>
      <c r="B3" s="858"/>
      <c r="C3" s="491"/>
      <c r="D3" s="491"/>
      <c r="E3" s="580"/>
      <c r="F3" s="577"/>
      <c r="G3" s="577"/>
      <c r="H3" s="577"/>
      <c r="I3" s="577"/>
      <c r="J3" s="491"/>
      <c r="K3" s="491"/>
      <c r="L3" s="491"/>
      <c r="M3" s="491"/>
    </row>
    <row r="4" spans="1:13" s="762" customFormat="1" ht="16.5" thickBot="1">
      <c r="A4" s="773"/>
      <c r="B4" s="766"/>
      <c r="C4" s="491"/>
      <c r="D4" s="491"/>
      <c r="E4" s="580"/>
      <c r="F4" s="490"/>
      <c r="G4" s="577"/>
      <c r="H4" s="490"/>
      <c r="I4" s="577"/>
      <c r="J4" s="491"/>
      <c r="K4" s="491"/>
      <c r="L4" s="491"/>
      <c r="M4" s="491"/>
    </row>
    <row r="5" spans="1:13" s="762" customFormat="1" ht="16.5" thickBot="1">
      <c r="A5" s="811" t="s">
        <v>563</v>
      </c>
      <c r="B5" s="816"/>
      <c r="C5" s="491"/>
      <c r="D5" s="491"/>
      <c r="E5" s="580"/>
      <c r="F5" s="577"/>
      <c r="G5" s="577"/>
      <c r="H5" s="577"/>
      <c r="I5" s="577"/>
      <c r="J5" s="491"/>
      <c r="K5" s="491"/>
      <c r="L5" s="491"/>
      <c r="M5" s="491"/>
    </row>
    <row r="6" spans="1:13">
      <c r="A6" s="492" t="s">
        <v>156</v>
      </c>
      <c r="B6" s="296" t="s">
        <v>157</v>
      </c>
      <c r="G6" s="577"/>
      <c r="I6" s="577"/>
    </row>
    <row r="7" spans="1:13">
      <c r="A7" s="477" t="s">
        <v>158</v>
      </c>
      <c r="B7" s="287">
        <v>876011.30720002553</v>
      </c>
      <c r="F7" s="578"/>
      <c r="G7" s="577"/>
      <c r="H7" s="578"/>
      <c r="I7" s="577"/>
    </row>
    <row r="8" spans="1:13">
      <c r="A8" s="477" t="s">
        <v>159</v>
      </c>
      <c r="B8" s="296" t="s">
        <v>157</v>
      </c>
      <c r="F8" s="579"/>
      <c r="G8" s="577"/>
      <c r="H8" s="579"/>
      <c r="I8" s="577"/>
    </row>
    <row r="9" spans="1:13">
      <c r="A9" s="477" t="s">
        <v>160</v>
      </c>
      <c r="B9" s="777">
        <v>9583301.5277637653</v>
      </c>
      <c r="F9" s="578"/>
      <c r="G9" s="577"/>
      <c r="H9" s="578"/>
      <c r="I9" s="582"/>
    </row>
    <row r="10" spans="1:13">
      <c r="A10" s="147" t="s">
        <v>161</v>
      </c>
      <c r="B10" s="299" t="s">
        <v>157</v>
      </c>
      <c r="F10" s="578"/>
      <c r="G10" s="577"/>
      <c r="H10" s="578"/>
      <c r="I10" s="582"/>
    </row>
    <row r="11" spans="1:13">
      <c r="A11" s="147" t="s">
        <v>162</v>
      </c>
      <c r="B11" s="289">
        <v>0.61</v>
      </c>
    </row>
    <row r="12" spans="1:13">
      <c r="A12" s="477" t="s">
        <v>163</v>
      </c>
      <c r="B12" s="289">
        <v>9.319106701871533</v>
      </c>
    </row>
    <row r="13" spans="1:13">
      <c r="A13" s="477" t="s">
        <v>164</v>
      </c>
      <c r="B13" s="289">
        <v>101.9482382925986</v>
      </c>
      <c r="C13" s="153" t="s">
        <v>136</v>
      </c>
    </row>
    <row r="14" spans="1:13">
      <c r="A14" s="153"/>
    </row>
    <row r="15" spans="1:13" ht="13.5" thickBot="1">
      <c r="A15" s="153"/>
      <c r="B15" s="153"/>
    </row>
    <row r="16" spans="1:13" ht="14.65" customHeight="1" thickBot="1">
      <c r="A16" s="811" t="s">
        <v>564</v>
      </c>
      <c r="B16" s="816"/>
    </row>
    <row r="17" spans="1:3">
      <c r="A17" s="492" t="s">
        <v>156</v>
      </c>
      <c r="B17" s="296" t="s">
        <v>12</v>
      </c>
    </row>
    <row r="18" spans="1:3">
      <c r="A18" s="477" t="s">
        <v>158</v>
      </c>
      <c r="B18" s="287">
        <v>0</v>
      </c>
    </row>
    <row r="19" spans="1:3">
      <c r="A19" s="477" t="s">
        <v>159</v>
      </c>
      <c r="B19" s="296" t="s">
        <v>12</v>
      </c>
    </row>
    <row r="20" spans="1:3">
      <c r="A20" s="477" t="s">
        <v>160</v>
      </c>
      <c r="B20" s="287">
        <v>0</v>
      </c>
    </row>
    <row r="21" spans="1:3">
      <c r="A21" s="147" t="s">
        <v>161</v>
      </c>
      <c r="B21" s="299" t="s">
        <v>12</v>
      </c>
    </row>
    <row r="22" spans="1:3">
      <c r="A22" s="147" t="s">
        <v>162</v>
      </c>
      <c r="B22" s="289">
        <v>0</v>
      </c>
    </row>
    <row r="23" spans="1:3">
      <c r="A23" s="477" t="s">
        <v>163</v>
      </c>
      <c r="B23" s="289">
        <v>0</v>
      </c>
    </row>
    <row r="24" spans="1:3">
      <c r="A24" s="477" t="s">
        <v>164</v>
      </c>
      <c r="B24" s="289">
        <v>0</v>
      </c>
    </row>
    <row r="25" spans="1:3" ht="13.5" thickBot="1">
      <c r="A25" s="153"/>
      <c r="B25" s="153"/>
    </row>
    <row r="26" spans="1:3" ht="16.5" thickBot="1">
      <c r="A26" s="811" t="s">
        <v>565</v>
      </c>
      <c r="B26" s="816"/>
      <c r="C26" s="335"/>
    </row>
    <row r="27" spans="1:3">
      <c r="A27" s="492" t="s">
        <v>156</v>
      </c>
      <c r="B27" s="296" t="s">
        <v>12</v>
      </c>
    </row>
    <row r="28" spans="1:3">
      <c r="A28" s="477" t="s">
        <v>158</v>
      </c>
      <c r="B28" s="404">
        <f>B7+B18</f>
        <v>876011.30720002553</v>
      </c>
    </row>
    <row r="29" spans="1:3">
      <c r="A29" s="477" t="s">
        <v>159</v>
      </c>
      <c r="B29" s="297" t="s">
        <v>12</v>
      </c>
    </row>
    <row r="30" spans="1:3">
      <c r="A30" s="477" t="s">
        <v>160</v>
      </c>
      <c r="B30" s="404">
        <f>B9+B20</f>
        <v>9583301.5277637653</v>
      </c>
    </row>
    <row r="31" spans="1:3">
      <c r="A31" s="147" t="s">
        <v>161</v>
      </c>
      <c r="B31" s="298" t="s">
        <v>12</v>
      </c>
    </row>
    <row r="32" spans="1:3">
      <c r="A32" s="147" t="s">
        <v>162</v>
      </c>
      <c r="B32" s="288">
        <f>B11</f>
        <v>0.61</v>
      </c>
    </row>
    <row r="33" spans="1:5">
      <c r="A33" s="477" t="s">
        <v>163</v>
      </c>
      <c r="B33" s="288">
        <f>B12+B23</f>
        <v>9.319106701871533</v>
      </c>
    </row>
    <row r="34" spans="1:5">
      <c r="A34" s="477" t="s">
        <v>541</v>
      </c>
      <c r="B34" s="288">
        <f>B13+B24</f>
        <v>101.9482382925986</v>
      </c>
    </row>
    <row r="35" spans="1:5">
      <c r="A35" s="153"/>
      <c r="B35" s="153"/>
    </row>
    <row r="36" spans="1:5" ht="13.5" thickBot="1">
      <c r="A36" s="153"/>
      <c r="B36" s="153"/>
    </row>
    <row r="37" spans="1:5" ht="16.5" thickBot="1">
      <c r="A37" s="811" t="s">
        <v>566</v>
      </c>
      <c r="B37" s="816"/>
      <c r="E37" s="581"/>
    </row>
    <row r="38" spans="1:5">
      <c r="A38" s="492" t="s">
        <v>156</v>
      </c>
      <c r="B38" s="296" t="s">
        <v>12</v>
      </c>
    </row>
    <row r="39" spans="1:5">
      <c r="A39" s="477" t="s">
        <v>158</v>
      </c>
      <c r="B39" s="287">
        <v>0</v>
      </c>
    </row>
    <row r="40" spans="1:5">
      <c r="A40" s="477" t="s">
        <v>159</v>
      </c>
      <c r="B40" s="296" t="s">
        <v>12</v>
      </c>
    </row>
    <row r="41" spans="1:5">
      <c r="A41" s="477" t="s">
        <v>160</v>
      </c>
      <c r="B41" s="287">
        <v>0</v>
      </c>
    </row>
    <row r="42" spans="1:5">
      <c r="A42" s="147" t="s">
        <v>161</v>
      </c>
      <c r="B42" s="299" t="s">
        <v>12</v>
      </c>
    </row>
    <row r="43" spans="1:5">
      <c r="A43" s="147" t="s">
        <v>162</v>
      </c>
      <c r="B43" s="289">
        <v>0</v>
      </c>
    </row>
    <row r="44" spans="1:5">
      <c r="A44" s="477" t="s">
        <v>567</v>
      </c>
      <c r="B44" s="289">
        <v>0</v>
      </c>
    </row>
    <row r="45" spans="1:5">
      <c r="A45" s="477" t="s">
        <v>568</v>
      </c>
      <c r="B45" s="289">
        <v>0</v>
      </c>
    </row>
    <row r="46" spans="1:5">
      <c r="A46" s="326"/>
      <c r="B46" s="290"/>
    </row>
    <row r="47" spans="1:5" ht="27.75" customHeight="1">
      <c r="A47" s="852" t="s">
        <v>40</v>
      </c>
      <c r="B47" s="853"/>
    </row>
  </sheetData>
  <mergeCells count="8">
    <mergeCell ref="A37:B37"/>
    <mergeCell ref="A47:B47"/>
    <mergeCell ref="A1:B1"/>
    <mergeCell ref="A2:B2"/>
    <mergeCell ref="A3:B3"/>
    <mergeCell ref="A5:B5"/>
    <mergeCell ref="A16:B16"/>
    <mergeCell ref="A26:B26"/>
  </mergeCells>
  <printOptions horizontalCentered="1" verticalCentered="1" headings="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topLeftCell="A34" zoomScaleNormal="100" workbookViewId="0">
      <selection activeCell="H57" sqref="H57"/>
    </sheetView>
  </sheetViews>
  <sheetFormatPr defaultColWidth="9.28515625" defaultRowHeight="12.75"/>
  <cols>
    <col min="1" max="1" width="17.42578125" style="323" customWidth="1"/>
    <col min="2" max="7" width="12.7109375" style="323" customWidth="1"/>
    <col min="8" max="16384" width="9.28515625" style="323"/>
  </cols>
  <sheetData>
    <row r="1" spans="1:10" ht="15.75">
      <c r="A1" s="859" t="s">
        <v>542</v>
      </c>
      <c r="B1" s="860"/>
      <c r="C1" s="860"/>
      <c r="D1" s="860"/>
      <c r="E1" s="860"/>
      <c r="F1" s="860"/>
      <c r="G1" s="861"/>
    </row>
    <row r="2" spans="1:10" ht="15.75">
      <c r="A2" s="862" t="s">
        <v>1</v>
      </c>
      <c r="B2" s="863"/>
      <c r="C2" s="863"/>
      <c r="D2" s="863"/>
      <c r="E2" s="863"/>
      <c r="F2" s="863"/>
      <c r="G2" s="864"/>
    </row>
    <row r="3" spans="1:10" ht="16.5" thickBot="1">
      <c r="A3" s="865" t="s">
        <v>582</v>
      </c>
      <c r="B3" s="863"/>
      <c r="C3" s="863"/>
      <c r="D3" s="863"/>
      <c r="E3" s="863"/>
      <c r="F3" s="863"/>
      <c r="G3" s="864"/>
    </row>
    <row r="4" spans="1:10" ht="16.5" thickBot="1">
      <c r="A4" s="868" t="s">
        <v>569</v>
      </c>
      <c r="B4" s="869"/>
      <c r="C4" s="869"/>
      <c r="D4" s="869"/>
      <c r="E4" s="869"/>
      <c r="F4" s="869"/>
      <c r="G4" s="870"/>
    </row>
    <row r="5" spans="1:10" ht="13.5" thickBot="1">
      <c r="A5" s="327"/>
      <c r="B5" s="866" t="s">
        <v>166</v>
      </c>
      <c r="C5" s="866"/>
      <c r="D5" s="866"/>
      <c r="E5" s="866" t="s">
        <v>167</v>
      </c>
      <c r="F5" s="866"/>
      <c r="G5" s="867"/>
    </row>
    <row r="6" spans="1:10">
      <c r="A6" s="328" t="s">
        <v>168</v>
      </c>
      <c r="B6" s="562" t="s">
        <v>169</v>
      </c>
      <c r="C6" s="562" t="s">
        <v>170</v>
      </c>
      <c r="D6" s="562" t="s">
        <v>9</v>
      </c>
      <c r="E6" s="562" t="s">
        <v>169</v>
      </c>
      <c r="F6" s="562" t="s">
        <v>170</v>
      </c>
      <c r="G6" s="562" t="s">
        <v>9</v>
      </c>
    </row>
    <row r="7" spans="1:10">
      <c r="A7" s="229" t="s">
        <v>171</v>
      </c>
      <c r="B7" s="324">
        <v>15</v>
      </c>
      <c r="C7" s="324">
        <v>11641</v>
      </c>
      <c r="D7" s="334">
        <f>SUM(B7:C7)</f>
        <v>11656</v>
      </c>
      <c r="E7" s="324">
        <v>22</v>
      </c>
      <c r="F7" s="334">
        <v>814</v>
      </c>
      <c r="G7" s="334">
        <f t="shared" ref="G7:G18" si="0">SUM(E7:F7)</f>
        <v>836</v>
      </c>
    </row>
    <row r="8" spans="1:10">
      <c r="A8" s="230" t="s">
        <v>172</v>
      </c>
      <c r="B8" s="324">
        <v>17084</v>
      </c>
      <c r="C8" s="324">
        <v>0</v>
      </c>
      <c r="D8" s="334">
        <f t="shared" ref="D8:D18" si="1">SUM(B8:C8)</f>
        <v>17084</v>
      </c>
      <c r="E8" s="324">
        <v>204</v>
      </c>
      <c r="F8" s="334">
        <v>1</v>
      </c>
      <c r="G8" s="334">
        <f t="shared" si="0"/>
        <v>205</v>
      </c>
    </row>
    <row r="9" spans="1:10" ht="13.5" thickBot="1">
      <c r="A9" s="230" t="s">
        <v>173</v>
      </c>
      <c r="B9" s="324">
        <v>29886</v>
      </c>
      <c r="C9" s="324">
        <v>15030</v>
      </c>
      <c r="D9" s="334">
        <f t="shared" si="1"/>
        <v>44916</v>
      </c>
      <c r="E9" s="324">
        <v>1662</v>
      </c>
      <c r="F9" s="334">
        <v>177</v>
      </c>
      <c r="G9" s="334">
        <f t="shared" si="0"/>
        <v>1839</v>
      </c>
    </row>
    <row r="10" spans="1:10" ht="13.5" thickBot="1">
      <c r="A10" s="230" t="s">
        <v>174</v>
      </c>
      <c r="B10" s="324">
        <v>13725</v>
      </c>
      <c r="C10" s="324">
        <v>11</v>
      </c>
      <c r="D10" s="334">
        <f t="shared" si="1"/>
        <v>13736</v>
      </c>
      <c r="E10" s="324">
        <v>723</v>
      </c>
      <c r="F10" s="334"/>
      <c r="G10" s="334">
        <f t="shared" si="0"/>
        <v>723</v>
      </c>
      <c r="J10" s="725"/>
    </row>
    <row r="11" spans="1:10">
      <c r="A11" s="230" t="s">
        <v>175</v>
      </c>
      <c r="B11" s="324">
        <v>2526</v>
      </c>
      <c r="C11" s="324">
        <v>997368</v>
      </c>
      <c r="D11" s="334">
        <f t="shared" si="1"/>
        <v>999894</v>
      </c>
      <c r="E11" s="324">
        <v>281</v>
      </c>
      <c r="F11" s="334">
        <v>25189</v>
      </c>
      <c r="G11" s="334">
        <f t="shared" si="0"/>
        <v>25470</v>
      </c>
    </row>
    <row r="12" spans="1:10">
      <c r="A12" s="230" t="s">
        <v>176</v>
      </c>
      <c r="B12" s="324">
        <v>10</v>
      </c>
      <c r="C12" s="324">
        <v>235276</v>
      </c>
      <c r="D12" s="334">
        <f t="shared" si="1"/>
        <v>235286</v>
      </c>
      <c r="E12" s="324">
        <v>0</v>
      </c>
      <c r="F12" s="334">
        <v>3961</v>
      </c>
      <c r="G12" s="334">
        <f t="shared" si="0"/>
        <v>3961</v>
      </c>
    </row>
    <row r="13" spans="1:10">
      <c r="A13" s="230" t="s">
        <v>177</v>
      </c>
      <c r="B13" s="324">
        <v>131956</v>
      </c>
      <c r="C13" s="324">
        <v>107940</v>
      </c>
      <c r="D13" s="334">
        <f t="shared" si="1"/>
        <v>239896</v>
      </c>
      <c r="E13" s="324">
        <v>1775</v>
      </c>
      <c r="F13" s="334">
        <v>8178</v>
      </c>
      <c r="G13" s="334">
        <f t="shared" si="0"/>
        <v>9953</v>
      </c>
    </row>
    <row r="14" spans="1:10">
      <c r="A14" s="230" t="s">
        <v>178</v>
      </c>
      <c r="B14" s="324">
        <v>1046</v>
      </c>
      <c r="C14" s="324">
        <v>163216</v>
      </c>
      <c r="D14" s="334">
        <f t="shared" si="1"/>
        <v>164262</v>
      </c>
      <c r="E14" s="324">
        <v>144</v>
      </c>
      <c r="F14" s="334">
        <v>10004</v>
      </c>
      <c r="G14" s="334">
        <f t="shared" si="0"/>
        <v>10148</v>
      </c>
    </row>
    <row r="15" spans="1:10">
      <c r="A15" s="230" t="s">
        <v>179</v>
      </c>
      <c r="B15" s="324">
        <v>14372</v>
      </c>
      <c r="C15" s="324">
        <v>8245</v>
      </c>
      <c r="D15" s="334">
        <f t="shared" si="1"/>
        <v>22617</v>
      </c>
      <c r="E15" s="324">
        <v>271</v>
      </c>
      <c r="F15" s="334"/>
      <c r="G15" s="334">
        <f t="shared" si="0"/>
        <v>271</v>
      </c>
    </row>
    <row r="16" spans="1:10">
      <c r="A16" s="230" t="s">
        <v>180</v>
      </c>
      <c r="B16" s="324">
        <v>1188</v>
      </c>
      <c r="C16" s="324">
        <v>37199</v>
      </c>
      <c r="D16" s="334">
        <f t="shared" si="1"/>
        <v>38387</v>
      </c>
      <c r="E16" s="324">
        <v>431</v>
      </c>
      <c r="F16" s="334">
        <v>298</v>
      </c>
      <c r="G16" s="334">
        <f t="shared" si="0"/>
        <v>729</v>
      </c>
    </row>
    <row r="17" spans="1:7">
      <c r="A17" s="230" t="s">
        <v>181</v>
      </c>
      <c r="B17" s="324">
        <v>47331</v>
      </c>
      <c r="C17" s="324">
        <v>11227</v>
      </c>
      <c r="D17" s="334">
        <f t="shared" si="1"/>
        <v>58558</v>
      </c>
      <c r="E17" s="324">
        <v>1752</v>
      </c>
      <c r="F17" s="334">
        <v>519</v>
      </c>
      <c r="G17" s="334">
        <f t="shared" si="0"/>
        <v>2271</v>
      </c>
    </row>
    <row r="18" spans="1:7" ht="13.5" thickBot="1">
      <c r="A18" s="16" t="s">
        <v>182</v>
      </c>
      <c r="B18" s="334">
        <v>2420</v>
      </c>
      <c r="C18" s="334">
        <v>59163</v>
      </c>
      <c r="D18" s="334">
        <f t="shared" si="1"/>
        <v>61583</v>
      </c>
      <c r="E18" s="334">
        <v>40</v>
      </c>
      <c r="F18" s="334">
        <v>895</v>
      </c>
      <c r="G18" s="334">
        <f t="shared" si="0"/>
        <v>935</v>
      </c>
    </row>
    <row r="19" spans="1:7" ht="13.5" thickBot="1">
      <c r="A19" s="338" t="s">
        <v>9</v>
      </c>
      <c r="B19" s="339">
        <f>SUM(B7:B18)</f>
        <v>261559</v>
      </c>
      <c r="C19" s="339">
        <f>SUM(C7:C18)</f>
        <v>1646316</v>
      </c>
      <c r="D19" s="339">
        <f>SUM(D7:D18)</f>
        <v>1907875</v>
      </c>
      <c r="E19" s="339">
        <f>SUM(E7:E18)</f>
        <v>7305</v>
      </c>
      <c r="F19" s="339">
        <f t="shared" ref="F19:G19" si="2">SUM(F7:F18)</f>
        <v>50036</v>
      </c>
      <c r="G19" s="368">
        <f t="shared" si="2"/>
        <v>57341</v>
      </c>
    </row>
    <row r="20" spans="1:7" ht="16.899999999999999" customHeight="1" thickBot="1">
      <c r="A20" s="852"/>
      <c r="B20" s="853"/>
      <c r="C20" s="853"/>
      <c r="D20" s="853"/>
      <c r="E20" s="853"/>
      <c r="F20" s="853"/>
      <c r="G20" s="853"/>
    </row>
    <row r="21" spans="1:7" ht="16.5" thickBot="1">
      <c r="A21" s="868" t="s">
        <v>570</v>
      </c>
      <c r="B21" s="869"/>
      <c r="C21" s="869"/>
      <c r="D21" s="869"/>
      <c r="E21" s="869"/>
      <c r="F21" s="869"/>
      <c r="G21" s="870"/>
    </row>
    <row r="22" spans="1:7" ht="13.5" thickBot="1">
      <c r="A22" s="333"/>
      <c r="B22" s="866"/>
      <c r="C22" s="866"/>
      <c r="D22" s="866"/>
      <c r="E22" s="866" t="s">
        <v>167</v>
      </c>
      <c r="F22" s="866"/>
      <c r="G22" s="867"/>
    </row>
    <row r="23" spans="1:7">
      <c r="A23" s="328" t="s">
        <v>168</v>
      </c>
      <c r="B23" s="562"/>
      <c r="C23" s="562"/>
      <c r="D23" s="562"/>
      <c r="E23" s="562" t="s">
        <v>169</v>
      </c>
      <c r="F23" s="562" t="s">
        <v>170</v>
      </c>
      <c r="G23" s="562" t="s">
        <v>9</v>
      </c>
    </row>
    <row r="24" spans="1:7">
      <c r="A24" s="229" t="s">
        <v>171</v>
      </c>
      <c r="B24" s="329"/>
      <c r="C24" s="329"/>
      <c r="D24" s="330">
        <f>SUM(B24:C24)</f>
        <v>0</v>
      </c>
      <c r="E24" s="329"/>
      <c r="F24" s="329"/>
      <c r="G24" s="330">
        <f>SUM(E24:F24)</f>
        <v>0</v>
      </c>
    </row>
    <row r="25" spans="1:7">
      <c r="A25" s="230" t="s">
        <v>172</v>
      </c>
      <c r="B25" s="329"/>
      <c r="C25" s="329"/>
      <c r="D25" s="330">
        <f t="shared" ref="D25:D35" si="3">SUM(B25:C25)</f>
        <v>0</v>
      </c>
      <c r="E25" s="329"/>
      <c r="F25" s="329"/>
      <c r="G25" s="330">
        <f t="shared" ref="G25:G35" si="4">SUM(E25:F25)</f>
        <v>0</v>
      </c>
    </row>
    <row r="26" spans="1:7">
      <c r="A26" s="230" t="s">
        <v>173</v>
      </c>
      <c r="B26" s="329"/>
      <c r="C26" s="329"/>
      <c r="D26" s="330">
        <f t="shared" si="3"/>
        <v>0</v>
      </c>
      <c r="E26" s="329"/>
      <c r="F26" s="329"/>
      <c r="G26" s="330">
        <f t="shared" si="4"/>
        <v>0</v>
      </c>
    </row>
    <row r="27" spans="1:7">
      <c r="A27" s="230" t="s">
        <v>174</v>
      </c>
      <c r="B27" s="329"/>
      <c r="C27" s="329"/>
      <c r="D27" s="330">
        <f t="shared" si="3"/>
        <v>0</v>
      </c>
      <c r="E27" s="329"/>
      <c r="F27" s="329"/>
      <c r="G27" s="330">
        <f t="shared" si="4"/>
        <v>0</v>
      </c>
    </row>
    <row r="28" spans="1:7">
      <c r="A28" s="230" t="s">
        <v>175</v>
      </c>
      <c r="B28" s="329"/>
      <c r="C28" s="329"/>
      <c r="D28" s="330">
        <f t="shared" si="3"/>
        <v>0</v>
      </c>
      <c r="E28" s="329"/>
      <c r="F28" s="329"/>
      <c r="G28" s="330">
        <f t="shared" si="4"/>
        <v>0</v>
      </c>
    </row>
    <row r="29" spans="1:7">
      <c r="A29" s="230" t="s">
        <v>176</v>
      </c>
      <c r="B29" s="329"/>
      <c r="C29" s="329"/>
      <c r="D29" s="330">
        <f t="shared" si="3"/>
        <v>0</v>
      </c>
      <c r="E29" s="329"/>
      <c r="F29" s="329"/>
      <c r="G29" s="330">
        <f t="shared" si="4"/>
        <v>0</v>
      </c>
    </row>
    <row r="30" spans="1:7">
      <c r="A30" s="230" t="s">
        <v>177</v>
      </c>
      <c r="B30" s="329"/>
      <c r="C30" s="329"/>
      <c r="D30" s="330">
        <f t="shared" si="3"/>
        <v>0</v>
      </c>
      <c r="E30" s="329"/>
      <c r="F30" s="329"/>
      <c r="G30" s="330">
        <f t="shared" si="4"/>
        <v>0</v>
      </c>
    </row>
    <row r="31" spans="1:7">
      <c r="A31" s="230" t="s">
        <v>178</v>
      </c>
      <c r="B31" s="329"/>
      <c r="C31" s="329"/>
      <c r="D31" s="330">
        <f t="shared" si="3"/>
        <v>0</v>
      </c>
      <c r="E31" s="329"/>
      <c r="F31" s="329"/>
      <c r="G31" s="330">
        <f t="shared" si="4"/>
        <v>0</v>
      </c>
    </row>
    <row r="32" spans="1:7">
      <c r="A32" s="230" t="s">
        <v>179</v>
      </c>
      <c r="B32" s="329"/>
      <c r="C32" s="329"/>
      <c r="D32" s="330">
        <f t="shared" si="3"/>
        <v>0</v>
      </c>
      <c r="E32" s="329"/>
      <c r="F32" s="329"/>
      <c r="G32" s="330">
        <f t="shared" si="4"/>
        <v>0</v>
      </c>
    </row>
    <row r="33" spans="1:7">
      <c r="A33" s="230" t="s">
        <v>180</v>
      </c>
      <c r="B33" s="329"/>
      <c r="C33" s="329"/>
      <c r="D33" s="330">
        <f t="shared" si="3"/>
        <v>0</v>
      </c>
      <c r="E33" s="329"/>
      <c r="F33" s="329"/>
      <c r="G33" s="330">
        <f t="shared" si="4"/>
        <v>0</v>
      </c>
    </row>
    <row r="34" spans="1:7">
      <c r="A34" s="230" t="s">
        <v>181</v>
      </c>
      <c r="B34" s="331"/>
      <c r="C34" s="331"/>
      <c r="D34" s="330">
        <f t="shared" si="3"/>
        <v>0</v>
      </c>
      <c r="E34" s="324"/>
      <c r="F34" s="324"/>
      <c r="G34" s="330">
        <f t="shared" si="4"/>
        <v>0</v>
      </c>
    </row>
    <row r="35" spans="1:7" ht="13.5" thickBot="1">
      <c r="A35" s="16" t="s">
        <v>182</v>
      </c>
      <c r="B35" s="332"/>
      <c r="C35" s="332"/>
      <c r="D35" s="330">
        <f t="shared" si="3"/>
        <v>0</v>
      </c>
      <c r="E35" s="334"/>
      <c r="F35" s="334"/>
      <c r="G35" s="330">
        <f t="shared" si="4"/>
        <v>0</v>
      </c>
    </row>
    <row r="36" spans="1:7" ht="13.5" thickBot="1">
      <c r="A36" s="338" t="s">
        <v>9</v>
      </c>
      <c r="B36" s="339">
        <f>SUM(B34:B35)</f>
        <v>0</v>
      </c>
      <c r="C36" s="339">
        <f>SUM(C34:C35)</f>
        <v>0</v>
      </c>
      <c r="D36" s="339">
        <f>SUM(D34:D35)</f>
        <v>0</v>
      </c>
      <c r="E36" s="339">
        <f>SUM(E34:E35)</f>
        <v>0</v>
      </c>
      <c r="F36" s="339">
        <f>SUM(F34:F35)</f>
        <v>0</v>
      </c>
      <c r="G36" s="368">
        <f>SUM(E36:F36)</f>
        <v>0</v>
      </c>
    </row>
    <row r="37" spans="1:7" ht="13.5" thickBot="1">
      <c r="A37" s="872"/>
      <c r="B37" s="872"/>
      <c r="C37" s="872"/>
      <c r="D37" s="872"/>
      <c r="E37" s="872"/>
      <c r="F37" s="872"/>
      <c r="G37" s="872"/>
    </row>
    <row r="38" spans="1:7" ht="16.5" thickBot="1">
      <c r="A38" s="868" t="s">
        <v>571</v>
      </c>
      <c r="B38" s="869"/>
      <c r="C38" s="869"/>
      <c r="D38" s="869"/>
      <c r="E38" s="869"/>
      <c r="F38" s="869"/>
      <c r="G38" s="870"/>
    </row>
    <row r="39" spans="1:7" ht="13.5" thickBot="1">
      <c r="A39" s="327"/>
      <c r="B39" s="866"/>
      <c r="C39" s="866"/>
      <c r="D39" s="866"/>
      <c r="E39" s="866" t="s">
        <v>572</v>
      </c>
      <c r="F39" s="866"/>
      <c r="G39" s="867"/>
    </row>
    <row r="40" spans="1:7">
      <c r="A40" s="328" t="s">
        <v>168</v>
      </c>
      <c r="B40" s="562"/>
      <c r="C40" s="562"/>
      <c r="D40" s="562"/>
      <c r="E40" s="562" t="s">
        <v>169</v>
      </c>
      <c r="F40" s="562" t="s">
        <v>170</v>
      </c>
      <c r="G40" s="562" t="s">
        <v>9</v>
      </c>
    </row>
    <row r="41" spans="1:7">
      <c r="A41" s="229" t="s">
        <v>171</v>
      </c>
      <c r="B41" s="329"/>
      <c r="C41" s="329"/>
      <c r="D41" s="330">
        <f>SUM(B41:C41)</f>
        <v>0</v>
      </c>
      <c r="E41" s="329"/>
      <c r="F41" s="329"/>
      <c r="G41" s="330">
        <f>SUM(E41:F41)</f>
        <v>0</v>
      </c>
    </row>
    <row r="42" spans="1:7">
      <c r="A42" s="230" t="s">
        <v>172</v>
      </c>
      <c r="B42" s="329"/>
      <c r="C42" s="329"/>
      <c r="D42" s="330">
        <f t="shared" ref="D42:D52" si="5">SUM(B42:C42)</f>
        <v>0</v>
      </c>
      <c r="E42" s="329"/>
      <c r="F42" s="329"/>
      <c r="G42" s="330">
        <f t="shared" ref="G42:G52" si="6">SUM(E42:F42)</f>
        <v>0</v>
      </c>
    </row>
    <row r="43" spans="1:7">
      <c r="A43" s="230" t="s">
        <v>173</v>
      </c>
      <c r="B43" s="329"/>
      <c r="C43" s="329"/>
      <c r="D43" s="330">
        <f t="shared" si="5"/>
        <v>0</v>
      </c>
      <c r="E43" s="329"/>
      <c r="F43" s="329"/>
      <c r="G43" s="330">
        <f t="shared" si="6"/>
        <v>0</v>
      </c>
    </row>
    <row r="44" spans="1:7">
      <c r="A44" s="230" t="s">
        <v>174</v>
      </c>
      <c r="B44" s="329"/>
      <c r="C44" s="329"/>
      <c r="D44" s="330">
        <f t="shared" si="5"/>
        <v>0</v>
      </c>
      <c r="E44" s="329"/>
      <c r="F44" s="329"/>
      <c r="G44" s="330">
        <f t="shared" si="6"/>
        <v>0</v>
      </c>
    </row>
    <row r="45" spans="1:7">
      <c r="A45" s="230" t="s">
        <v>175</v>
      </c>
      <c r="B45" s="329"/>
      <c r="C45" s="329"/>
      <c r="D45" s="330">
        <f t="shared" si="5"/>
        <v>0</v>
      </c>
      <c r="E45" s="329"/>
      <c r="F45" s="329"/>
      <c r="G45" s="330">
        <f t="shared" si="6"/>
        <v>0</v>
      </c>
    </row>
    <row r="46" spans="1:7">
      <c r="A46" s="230" t="s">
        <v>176</v>
      </c>
      <c r="B46" s="329"/>
      <c r="C46" s="329"/>
      <c r="D46" s="330">
        <f t="shared" si="5"/>
        <v>0</v>
      </c>
      <c r="E46" s="329"/>
      <c r="F46" s="329"/>
      <c r="G46" s="330">
        <f t="shared" si="6"/>
        <v>0</v>
      </c>
    </row>
    <row r="47" spans="1:7">
      <c r="A47" s="230" t="s">
        <v>177</v>
      </c>
      <c r="B47" s="329"/>
      <c r="C47" s="329"/>
      <c r="D47" s="330">
        <f t="shared" si="5"/>
        <v>0</v>
      </c>
      <c r="E47" s="329"/>
      <c r="F47" s="329"/>
      <c r="G47" s="330">
        <f t="shared" si="6"/>
        <v>0</v>
      </c>
    </row>
    <row r="48" spans="1:7">
      <c r="A48" s="230" t="s">
        <v>178</v>
      </c>
      <c r="B48" s="329"/>
      <c r="C48" s="329"/>
      <c r="D48" s="330">
        <f t="shared" si="5"/>
        <v>0</v>
      </c>
      <c r="E48" s="329"/>
      <c r="F48" s="329"/>
      <c r="G48" s="330">
        <f t="shared" si="6"/>
        <v>0</v>
      </c>
    </row>
    <row r="49" spans="1:7">
      <c r="A49" s="230" t="s">
        <v>179</v>
      </c>
      <c r="B49" s="329"/>
      <c r="C49" s="329"/>
      <c r="D49" s="330">
        <f t="shared" si="5"/>
        <v>0</v>
      </c>
      <c r="E49" s="329"/>
      <c r="F49" s="329"/>
      <c r="G49" s="330">
        <f t="shared" si="6"/>
        <v>0</v>
      </c>
    </row>
    <row r="50" spans="1:7">
      <c r="A50" s="230" t="s">
        <v>180</v>
      </c>
      <c r="B50" s="329"/>
      <c r="C50" s="329"/>
      <c r="D50" s="330">
        <f t="shared" si="5"/>
        <v>0</v>
      </c>
      <c r="E50" s="329"/>
      <c r="F50" s="329"/>
      <c r="G50" s="330">
        <f t="shared" si="6"/>
        <v>0</v>
      </c>
    </row>
    <row r="51" spans="1:7">
      <c r="A51" s="230" t="s">
        <v>181</v>
      </c>
      <c r="B51" s="331"/>
      <c r="C51" s="331"/>
      <c r="D51" s="330">
        <f t="shared" si="5"/>
        <v>0</v>
      </c>
      <c r="E51" s="324"/>
      <c r="F51" s="324"/>
      <c r="G51" s="330">
        <f t="shared" si="6"/>
        <v>0</v>
      </c>
    </row>
    <row r="52" spans="1:7" ht="13.5" thickBot="1">
      <c r="A52" s="16" t="s">
        <v>182</v>
      </c>
      <c r="B52" s="332"/>
      <c r="C52" s="332"/>
      <c r="D52" s="330">
        <f t="shared" si="5"/>
        <v>0</v>
      </c>
      <c r="E52" s="334"/>
      <c r="F52" s="334"/>
      <c r="G52" s="330">
        <f t="shared" si="6"/>
        <v>0</v>
      </c>
    </row>
    <row r="53" spans="1:7" ht="13.5" thickBot="1">
      <c r="A53" s="338" t="s">
        <v>9</v>
      </c>
      <c r="B53" s="339">
        <f>SUM(B51:B52)</f>
        <v>0</v>
      </c>
      <c r="C53" s="339">
        <f>SUM(C51:C52)</f>
        <v>0</v>
      </c>
      <c r="D53" s="339">
        <f>SUM(D51:D52)</f>
        <v>0</v>
      </c>
      <c r="E53" s="339">
        <f>SUM(E51:E52)</f>
        <v>0</v>
      </c>
      <c r="F53" s="339">
        <f>SUM(F51:F52)</f>
        <v>0</v>
      </c>
      <c r="G53" s="368">
        <f>SUM(E53:F53)</f>
        <v>0</v>
      </c>
    </row>
    <row r="54" spans="1:7">
      <c r="A54" s="335"/>
      <c r="B54" s="335"/>
      <c r="C54" s="335"/>
      <c r="D54" s="335"/>
      <c r="E54" s="335"/>
      <c r="F54" s="335"/>
      <c r="G54" s="335"/>
    </row>
    <row r="55" spans="1:7" ht="12" customHeight="1">
      <c r="A55" s="871" t="s">
        <v>543</v>
      </c>
      <c r="B55" s="871"/>
      <c r="C55" s="871"/>
      <c r="D55" s="871"/>
      <c r="E55" s="871"/>
      <c r="F55" s="871"/>
      <c r="G55" s="871"/>
    </row>
    <row r="56" spans="1:7" ht="23.25" customHeight="1">
      <c r="A56" s="871" t="s">
        <v>597</v>
      </c>
      <c r="B56" s="871"/>
      <c r="C56" s="871"/>
      <c r="D56" s="871"/>
      <c r="E56" s="871"/>
      <c r="F56" s="871"/>
      <c r="G56" s="871"/>
    </row>
  </sheetData>
  <mergeCells count="16">
    <mergeCell ref="A21:G21"/>
    <mergeCell ref="A38:G38"/>
    <mergeCell ref="A55:G55"/>
    <mergeCell ref="A56:G56"/>
    <mergeCell ref="B22:D22"/>
    <mergeCell ref="E22:G22"/>
    <mergeCell ref="B39:D39"/>
    <mergeCell ref="E39:G39"/>
    <mergeCell ref="A37:G37"/>
    <mergeCell ref="A20:G20"/>
    <mergeCell ref="A1:G1"/>
    <mergeCell ref="A2:G2"/>
    <mergeCell ref="A3:G3"/>
    <mergeCell ref="B5:D5"/>
    <mergeCell ref="E5:G5"/>
    <mergeCell ref="A4:G4"/>
  </mergeCells>
  <printOptions horizontalCentered="1" verticalCentered="1" headings="1"/>
  <pageMargins left="0.25" right="0.25" top="0.5" bottom="0.5" header="0.5" footer="0.5"/>
  <pageSetup scale="95"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K22" sqref="K22"/>
    </sheetView>
  </sheetViews>
  <sheetFormatPr defaultColWidth="9.28515625" defaultRowHeight="12.75"/>
  <cols>
    <col min="1" max="1" width="15.42578125" style="323" customWidth="1"/>
    <col min="2" max="2" width="18.7109375" style="323" customWidth="1"/>
    <col min="3" max="3" width="13.5703125" style="323" customWidth="1"/>
    <col min="4" max="4" width="16.42578125" style="323" customWidth="1"/>
    <col min="5" max="5" width="14.28515625" style="323" customWidth="1"/>
    <col min="6" max="6" width="12.85546875" style="323" customWidth="1"/>
    <col min="7" max="7" width="14.7109375" style="323" bestFit="1" customWidth="1"/>
    <col min="8" max="8" width="12" style="323" customWidth="1"/>
    <col min="9" max="9" width="0.42578125" style="323" hidden="1" customWidth="1"/>
    <col min="10" max="16384" width="9.28515625" style="323"/>
  </cols>
  <sheetData>
    <row r="1" spans="1:9" ht="15.75">
      <c r="A1" s="874" t="s">
        <v>573</v>
      </c>
      <c r="B1" s="875"/>
      <c r="C1" s="875"/>
      <c r="D1" s="875"/>
      <c r="E1" s="875"/>
      <c r="F1" s="875"/>
      <c r="G1" s="875"/>
      <c r="H1" s="875"/>
      <c r="I1" s="876"/>
    </row>
    <row r="2" spans="1:9" ht="15.75">
      <c r="A2" s="861" t="s">
        <v>1</v>
      </c>
      <c r="B2" s="877"/>
      <c r="C2" s="877"/>
      <c r="D2" s="877"/>
      <c r="E2" s="877"/>
      <c r="F2" s="877"/>
      <c r="G2" s="877"/>
      <c r="H2" s="877"/>
      <c r="I2" s="767"/>
    </row>
    <row r="3" spans="1:9" ht="15.75">
      <c r="A3" s="878" t="s">
        <v>582</v>
      </c>
      <c r="B3" s="879"/>
      <c r="C3" s="879"/>
      <c r="D3" s="879"/>
      <c r="E3" s="879"/>
      <c r="F3" s="879"/>
      <c r="G3" s="879"/>
      <c r="H3" s="879"/>
      <c r="I3" s="336"/>
    </row>
    <row r="4" spans="1:9" ht="15.75">
      <c r="A4" s="880" t="s">
        <v>155</v>
      </c>
      <c r="B4" s="881"/>
      <c r="C4" s="768"/>
      <c r="D4" s="768"/>
      <c r="E4" s="768"/>
      <c r="F4" s="768"/>
      <c r="G4" s="768"/>
      <c r="H4" s="768"/>
      <c r="I4" s="337"/>
    </row>
    <row r="5" spans="1:9" ht="15.75">
      <c r="A5" s="370"/>
      <c r="B5" s="882" t="s">
        <v>184</v>
      </c>
      <c r="C5" s="883"/>
      <c r="D5" s="883"/>
      <c r="E5" s="883"/>
      <c r="F5" s="883"/>
      <c r="G5" s="883"/>
      <c r="H5" s="884"/>
    </row>
    <row r="6" spans="1:9" ht="63.75">
      <c r="A6" s="782" t="s">
        <v>168</v>
      </c>
      <c r="B6" s="786" t="s">
        <v>185</v>
      </c>
      <c r="C6" s="786" t="s">
        <v>186</v>
      </c>
      <c r="D6" s="786" t="s">
        <v>187</v>
      </c>
      <c r="E6" s="787" t="s">
        <v>188</v>
      </c>
      <c r="F6" s="786" t="s">
        <v>189</v>
      </c>
      <c r="G6" s="786" t="s">
        <v>190</v>
      </c>
      <c r="H6" s="786" t="s">
        <v>191</v>
      </c>
      <c r="I6" s="326"/>
    </row>
    <row r="7" spans="1:9">
      <c r="A7" s="230" t="s">
        <v>171</v>
      </c>
      <c r="B7" s="698">
        <v>60</v>
      </c>
      <c r="C7" s="698">
        <v>162</v>
      </c>
      <c r="D7" s="698">
        <v>0</v>
      </c>
      <c r="E7" s="698">
        <v>0</v>
      </c>
      <c r="F7" s="698">
        <v>0</v>
      </c>
      <c r="G7" s="698">
        <v>0</v>
      </c>
      <c r="H7" s="698">
        <v>1</v>
      </c>
      <c r="I7" s="406">
        <v>223</v>
      </c>
    </row>
    <row r="8" spans="1:9">
      <c r="A8" s="230" t="s">
        <v>172</v>
      </c>
      <c r="B8" s="698">
        <v>21</v>
      </c>
      <c r="C8" s="698">
        <v>40</v>
      </c>
      <c r="D8" s="698">
        <v>0</v>
      </c>
      <c r="E8" s="698">
        <v>0</v>
      </c>
      <c r="F8" s="698">
        <v>4</v>
      </c>
      <c r="G8" s="698">
        <v>0</v>
      </c>
      <c r="H8" s="698">
        <v>11</v>
      </c>
      <c r="I8" s="406">
        <v>76</v>
      </c>
    </row>
    <row r="9" spans="1:9">
      <c r="A9" s="230" t="s">
        <v>173</v>
      </c>
      <c r="B9" s="698">
        <v>51</v>
      </c>
      <c r="C9" s="698">
        <v>161</v>
      </c>
      <c r="D9" s="698">
        <v>1</v>
      </c>
      <c r="E9" s="698">
        <v>1</v>
      </c>
      <c r="F9" s="698">
        <v>22</v>
      </c>
      <c r="G9" s="698">
        <v>3</v>
      </c>
      <c r="H9" s="698">
        <v>2</v>
      </c>
      <c r="I9" s="406">
        <v>241</v>
      </c>
    </row>
    <row r="10" spans="1:9">
      <c r="A10" s="230" t="s">
        <v>174</v>
      </c>
      <c r="B10" s="698">
        <v>167</v>
      </c>
      <c r="C10" s="698">
        <v>115</v>
      </c>
      <c r="D10" s="698">
        <v>0</v>
      </c>
      <c r="E10" s="698">
        <v>1</v>
      </c>
      <c r="F10" s="698">
        <v>9</v>
      </c>
      <c r="G10" s="698">
        <v>1</v>
      </c>
      <c r="H10" s="698">
        <v>1</v>
      </c>
      <c r="I10" s="406">
        <v>294</v>
      </c>
    </row>
    <row r="11" spans="1:9">
      <c r="A11" s="230" t="s">
        <v>175</v>
      </c>
      <c r="B11" s="698">
        <v>7441</v>
      </c>
      <c r="C11" s="698">
        <v>2839</v>
      </c>
      <c r="D11" s="698">
        <v>1</v>
      </c>
      <c r="E11" s="698">
        <v>19</v>
      </c>
      <c r="F11" s="698">
        <v>577</v>
      </c>
      <c r="G11" s="698">
        <v>75</v>
      </c>
      <c r="H11" s="698">
        <v>50</v>
      </c>
      <c r="I11" s="406">
        <v>11002</v>
      </c>
    </row>
    <row r="12" spans="1:9">
      <c r="A12" s="230" t="s">
        <v>176</v>
      </c>
      <c r="B12" s="698">
        <v>1059</v>
      </c>
      <c r="C12" s="698">
        <v>498</v>
      </c>
      <c r="D12" s="698">
        <v>0</v>
      </c>
      <c r="E12" s="698">
        <v>13</v>
      </c>
      <c r="F12" s="698">
        <v>126</v>
      </c>
      <c r="G12" s="698">
        <v>9</v>
      </c>
      <c r="H12" s="698">
        <v>40</v>
      </c>
      <c r="I12" s="406">
        <v>1745</v>
      </c>
    </row>
    <row r="13" spans="1:9">
      <c r="A13" s="230" t="s">
        <v>177</v>
      </c>
      <c r="B13" s="698">
        <v>1639</v>
      </c>
      <c r="C13" s="698">
        <v>1140</v>
      </c>
      <c r="D13" s="698">
        <v>1</v>
      </c>
      <c r="E13" s="698">
        <v>8</v>
      </c>
      <c r="F13" s="698">
        <v>195</v>
      </c>
      <c r="G13" s="698">
        <v>29</v>
      </c>
      <c r="H13" s="698">
        <v>17</v>
      </c>
      <c r="I13" s="406">
        <v>3029</v>
      </c>
    </row>
    <row r="14" spans="1:9">
      <c r="A14" s="230" t="s">
        <v>178</v>
      </c>
      <c r="B14" s="698">
        <v>7018</v>
      </c>
      <c r="C14" s="698">
        <v>1206</v>
      </c>
      <c r="D14" s="698">
        <v>0</v>
      </c>
      <c r="E14" s="698">
        <v>7</v>
      </c>
      <c r="F14" s="698">
        <v>236</v>
      </c>
      <c r="G14" s="698">
        <v>23</v>
      </c>
      <c r="H14" s="698">
        <v>52</v>
      </c>
      <c r="I14" s="406">
        <v>8542</v>
      </c>
    </row>
    <row r="15" spans="1:9">
      <c r="A15" s="230" t="s">
        <v>179</v>
      </c>
      <c r="B15" s="698">
        <v>3</v>
      </c>
      <c r="C15" s="698">
        <v>7</v>
      </c>
      <c r="D15" s="698">
        <v>0</v>
      </c>
      <c r="E15" s="698">
        <v>0</v>
      </c>
      <c r="F15" s="698">
        <v>12</v>
      </c>
      <c r="G15" s="698">
        <v>0</v>
      </c>
      <c r="H15" s="698">
        <v>1</v>
      </c>
      <c r="I15" s="406">
        <v>23</v>
      </c>
    </row>
    <row r="16" spans="1:9">
      <c r="A16" s="230" t="s">
        <v>180</v>
      </c>
      <c r="B16" s="698">
        <v>7</v>
      </c>
      <c r="C16" s="698">
        <v>23</v>
      </c>
      <c r="D16" s="698">
        <v>0</v>
      </c>
      <c r="E16" s="698">
        <v>0</v>
      </c>
      <c r="F16" s="698">
        <v>13</v>
      </c>
      <c r="G16" s="698">
        <v>0</v>
      </c>
      <c r="H16" s="698">
        <v>0</v>
      </c>
      <c r="I16" s="406">
        <v>43</v>
      </c>
    </row>
    <row r="17" spans="1:9">
      <c r="A17" s="230" t="s">
        <v>181</v>
      </c>
      <c r="B17" s="698">
        <v>417</v>
      </c>
      <c r="C17" s="698">
        <v>346</v>
      </c>
      <c r="D17" s="698">
        <v>0</v>
      </c>
      <c r="E17" s="698">
        <v>4</v>
      </c>
      <c r="F17" s="698">
        <v>22</v>
      </c>
      <c r="G17" s="698">
        <v>3</v>
      </c>
      <c r="H17" s="698">
        <v>4</v>
      </c>
      <c r="I17" s="406">
        <v>796</v>
      </c>
    </row>
    <row r="18" spans="1:9" ht="13.5" thickBot="1">
      <c r="A18" s="369" t="s">
        <v>182</v>
      </c>
      <c r="B18" s="699">
        <v>198</v>
      </c>
      <c r="C18" s="699">
        <v>195</v>
      </c>
      <c r="D18" s="699">
        <v>0</v>
      </c>
      <c r="E18" s="699">
        <v>0</v>
      </c>
      <c r="F18" s="699">
        <v>43</v>
      </c>
      <c r="G18" s="699">
        <v>1</v>
      </c>
      <c r="H18" s="699">
        <v>3</v>
      </c>
      <c r="I18" s="407">
        <v>440</v>
      </c>
    </row>
    <row r="19" spans="1:9" ht="15" thickBot="1">
      <c r="A19" s="338" t="s">
        <v>506</v>
      </c>
      <c r="B19" s="604">
        <f>SUM(B7:B18)</f>
        <v>18081</v>
      </c>
      <c r="C19" s="604">
        <f t="shared" ref="C19:H19" si="0">SUM(C7:C18)</f>
        <v>6732</v>
      </c>
      <c r="D19" s="604">
        <f t="shared" si="0"/>
        <v>3</v>
      </c>
      <c r="E19" s="604">
        <f t="shared" si="0"/>
        <v>53</v>
      </c>
      <c r="F19" s="604">
        <f t="shared" si="0"/>
        <v>1259</v>
      </c>
      <c r="G19" s="604">
        <f t="shared" si="0"/>
        <v>144</v>
      </c>
      <c r="H19" s="604">
        <f t="shared" si="0"/>
        <v>182</v>
      </c>
      <c r="I19" s="323">
        <v>26454</v>
      </c>
    </row>
    <row r="21" spans="1:9">
      <c r="A21" s="873" t="s">
        <v>40</v>
      </c>
      <c r="B21" s="873"/>
      <c r="C21" s="873"/>
      <c r="D21" s="873"/>
      <c r="E21" s="873"/>
      <c r="F21" s="873"/>
      <c r="G21" s="873"/>
      <c r="H21" s="873"/>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2020-01-06T08:00:00+00:00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EBC71BA4-C28E-43B1-8FCF-711E692DB9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AUGUST2019 Low Income Monthly Report Tables</dc:title>
  <dc:subject/>
  <dc:creator>O Drain, Mary</dc:creator>
  <cp:keywords/>
  <dc:description/>
  <cp:lastModifiedBy>Weaver, Gillian</cp:lastModifiedBy>
  <cp:revision/>
  <cp:lastPrinted>2019-06-15T22:46:15Z</cp:lastPrinted>
  <dcterms:created xsi:type="dcterms:W3CDTF">1996-10-14T23:33:28Z</dcterms:created>
  <dcterms:modified xsi:type="dcterms:W3CDTF">2019-12-30T22:56:25Z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August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